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SILNICE\PU Mělník\Rozpočet_Býkev\Rozpočet\"/>
    </mc:Choice>
  </mc:AlternateContent>
  <bookViews>
    <workbookView xWindow="0" yWindow="0" windowWidth="0" windowHeight="0"/>
  </bookViews>
  <sheets>
    <sheet name="Rekapitulace stavby" sheetId="1" r:id="rId1"/>
    <sheet name="4630-0 - Vedlejší a ostat..." sheetId="2" r:id="rId2"/>
    <sheet name="4630-1 - Větrolam LBK 110" sheetId="3" r:id="rId3"/>
    <sheet name="4630-2 - 1 rok NÚ" sheetId="4" r:id="rId4"/>
    <sheet name="4630-3 - 2 rok NÚ" sheetId="5" r:id="rId5"/>
    <sheet name="4630-4 - 3 rok NÚ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'4630-0 - Vedlejší a ostat...'!$C$121:$K$144</definedName>
    <definedName name="_xlnm.Print_Area" localSheetId="1">'4630-0 - Vedlejší a ostat...'!$C$4:$J$76,'4630-0 - Vedlejší a ostat...'!$C$82:$J$103,'4630-0 - Vedlejší a ostat...'!$C$109:$K$144</definedName>
    <definedName name="_xlnm.Print_Titles" localSheetId="1">'4630-0 - Vedlejší a ostat...'!$121:$121</definedName>
    <definedName name="_xlnm._FilterDatabase" localSheetId="2" hidden="1">'4630-1 - Větrolam LBK 110'!$C$117:$K$189</definedName>
    <definedName name="_xlnm.Print_Area" localSheetId="2">'4630-1 - Větrolam LBK 110'!$C$4:$J$76,'4630-1 - Větrolam LBK 110'!$C$82:$J$99,'4630-1 - Větrolam LBK 110'!$C$105:$K$189</definedName>
    <definedName name="_xlnm.Print_Titles" localSheetId="2">'4630-1 - Větrolam LBK 110'!$117:$117</definedName>
    <definedName name="_xlnm._FilterDatabase" localSheetId="3" hidden="1">'4630-2 - 1 rok NÚ'!$C$116:$K$157</definedName>
    <definedName name="_xlnm.Print_Area" localSheetId="3">'4630-2 - 1 rok NÚ'!$C$4:$J$76,'4630-2 - 1 rok NÚ'!$C$82:$J$98,'4630-2 - 1 rok NÚ'!$C$104:$K$157</definedName>
    <definedName name="_xlnm.Print_Titles" localSheetId="3">'4630-2 - 1 rok NÚ'!$116:$116</definedName>
    <definedName name="_xlnm._FilterDatabase" localSheetId="4" hidden="1">'4630-3 - 2 rok NÚ'!$C$116:$K$157</definedName>
    <definedName name="_xlnm.Print_Area" localSheetId="4">'4630-3 - 2 rok NÚ'!$C$4:$J$76,'4630-3 - 2 rok NÚ'!$C$82:$J$98,'4630-3 - 2 rok NÚ'!$C$104:$K$157</definedName>
    <definedName name="_xlnm.Print_Titles" localSheetId="4">'4630-3 - 2 rok NÚ'!$116:$116</definedName>
    <definedName name="_xlnm._FilterDatabase" localSheetId="5" hidden="1">'4630-4 - 3 rok NÚ'!$C$116:$K$130</definedName>
    <definedName name="_xlnm.Print_Area" localSheetId="5">'4630-4 - 3 rok NÚ'!$C$4:$J$76,'4630-4 - 3 rok NÚ'!$C$82:$J$98,'4630-4 - 3 rok NÚ'!$C$104:$K$130</definedName>
    <definedName name="_xlnm.Print_Titles" localSheetId="5">'4630-4 - 3 rok NÚ'!$116:$116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29"/>
  <c r="BH129"/>
  <c r="BG129"/>
  <c r="BF129"/>
  <c r="T129"/>
  <c r="R129"/>
  <c r="P129"/>
  <c r="BI125"/>
  <c r="BH125"/>
  <c r="BG125"/>
  <c r="BF125"/>
  <c r="T125"/>
  <c r="R125"/>
  <c r="P125"/>
  <c r="BI123"/>
  <c r="BH123"/>
  <c r="BG123"/>
  <c r="BF123"/>
  <c r="T123"/>
  <c r="R123"/>
  <c r="P123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91"/>
  <c r="J20"/>
  <c r="J18"/>
  <c r="E18"/>
  <c r="F114"/>
  <c r="J17"/>
  <c r="J15"/>
  <c r="E15"/>
  <c r="F113"/>
  <c r="J14"/>
  <c r="J12"/>
  <c r="J111"/>
  <c r="E7"/>
  <c r="E107"/>
  <c i="5" r="J37"/>
  <c r="J36"/>
  <c i="1" r="AY98"/>
  <c i="5" r="J35"/>
  <c i="1" r="AX98"/>
  <c i="5"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113"/>
  <c r="J14"/>
  <c r="J12"/>
  <c r="J89"/>
  <c r="E7"/>
  <c r="E107"/>
  <c i="4" r="J37"/>
  <c r="J36"/>
  <c i="1" r="AY97"/>
  <c i="4" r="J35"/>
  <c i="1" r="AX97"/>
  <c i="4"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92"/>
  <c r="J17"/>
  <c r="J15"/>
  <c r="E15"/>
  <c r="F91"/>
  <c r="J14"/>
  <c r="J12"/>
  <c r="J111"/>
  <c r="E7"/>
  <c r="E107"/>
  <c i="3" r="J37"/>
  <c r="J36"/>
  <c i="1" r="AY96"/>
  <c i="3" r="J35"/>
  <c i="1" r="AX96"/>
  <c i="3"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2" r="J37"/>
  <c r="J36"/>
  <c i="1" r="AY95"/>
  <c i="2" r="J35"/>
  <c i="1" r="AX95"/>
  <c i="2"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T132"/>
  <c r="R133"/>
  <c r="R132"/>
  <c r="P133"/>
  <c r="P132"/>
  <c r="BI129"/>
  <c r="BH129"/>
  <c r="BG129"/>
  <c r="BF129"/>
  <c r="T129"/>
  <c r="R129"/>
  <c r="P129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116"/>
  <c r="E7"/>
  <c r="E85"/>
  <c i="1" r="L90"/>
  <c r="AM90"/>
  <c r="AM89"/>
  <c r="L89"/>
  <c r="AM87"/>
  <c r="L87"/>
  <c r="L85"/>
  <c r="L84"/>
  <c i="2" r="BK141"/>
  <c r="BK133"/>
  <c r="BK125"/>
  <c r="J133"/>
  <c r="J129"/>
  <c i="3" r="BK184"/>
  <c r="BK167"/>
  <c r="J162"/>
  <c r="J155"/>
  <c r="J131"/>
  <c r="BK180"/>
  <c r="BK162"/>
  <c r="J148"/>
  <c r="J144"/>
  <c r="BK140"/>
  <c r="J126"/>
  <c r="J152"/>
  <c r="BK131"/>
  <c r="J174"/>
  <c r="J167"/>
  <c r="J140"/>
  <c i="4" r="J152"/>
  <c r="BK135"/>
  <c r="BK127"/>
  <c r="BK156"/>
  <c r="J131"/>
  <c r="J156"/>
  <c r="J127"/>
  <c i="5" r="BK152"/>
  <c r="BK139"/>
  <c r="BK123"/>
  <c r="J156"/>
  <c r="J150"/>
  <c r="J135"/>
  <c r="BK119"/>
  <c i="6" r="BK123"/>
  <c i="2" r="BK143"/>
  <c r="BK138"/>
  <c r="J136"/>
  <c r="BK129"/>
  <c i="1" r="AS94"/>
  <c i="3" r="J187"/>
  <c r="BK165"/>
  <c r="J158"/>
  <c r="BK137"/>
  <c r="J184"/>
  <c r="J177"/>
  <c r="J165"/>
  <c r="BK152"/>
  <c r="J134"/>
  <c r="BK177"/>
  <c r="BK134"/>
  <c r="J121"/>
  <c r="J180"/>
  <c r="BK144"/>
  <c i="4" r="J150"/>
  <c r="BK131"/>
  <c r="BK152"/>
  <c r="BK143"/>
  <c r="BK119"/>
  <c r="BK147"/>
  <c r="BK139"/>
  <c r="BK123"/>
  <c i="5" r="BK143"/>
  <c r="BK150"/>
  <c r="J131"/>
  <c r="BK135"/>
  <c r="J152"/>
  <c r="J147"/>
  <c r="BK131"/>
  <c i="6" r="BK125"/>
  <c r="BK129"/>
  <c r="J123"/>
  <c r="F35"/>
  <c i="2" r="J143"/>
  <c r="J141"/>
  <c r="J138"/>
  <c r="BK136"/>
  <c r="J125"/>
  <c r="F34"/>
  <c i="3" r="J170"/>
  <c r="BK158"/>
  <c r="J137"/>
  <c r="BK174"/>
  <c r="BK148"/>
  <c r="BK126"/>
  <c r="BK187"/>
  <c r="BK170"/>
  <c r="BK155"/>
  <c r="BK121"/>
  <c i="4" r="J147"/>
  <c r="J123"/>
  <c r="J139"/>
  <c r="BK150"/>
  <c r="J143"/>
  <c r="J119"/>
  <c r="J135"/>
  <c i="5" r="BK156"/>
  <c r="J139"/>
  <c r="BK147"/>
  <c r="BK127"/>
  <c r="J127"/>
  <c r="J119"/>
  <c r="J143"/>
  <c r="J123"/>
  <c i="6" r="J129"/>
  <c r="BK119"/>
  <c r="J125"/>
  <c r="J119"/>
  <c i="5" l="1" r="BK118"/>
  <c r="J118"/>
  <c r="J97"/>
  <c i="3" r="BK120"/>
  <c r="J120"/>
  <c r="J98"/>
  <c r="T120"/>
  <c r="T119"/>
  <c r="T118"/>
  <c i="4" r="P118"/>
  <c r="P117"/>
  <c i="1" r="AU97"/>
  <c i="4" r="R118"/>
  <c r="R117"/>
  <c i="5" r="P118"/>
  <c r="P117"/>
  <c i="1" r="AU98"/>
  <c i="6" r="P118"/>
  <c r="P117"/>
  <c i="1" r="AU99"/>
  <c i="2" r="BK124"/>
  <c r="J124"/>
  <c r="J98"/>
  <c r="P124"/>
  <c r="P123"/>
  <c r="R124"/>
  <c r="R123"/>
  <c r="T124"/>
  <c r="T123"/>
  <c r="BK135"/>
  <c r="J135"/>
  <c r="J101"/>
  <c r="P135"/>
  <c r="P131"/>
  <c r="R135"/>
  <c r="R131"/>
  <c r="T135"/>
  <c r="T131"/>
  <c r="BK140"/>
  <c r="J140"/>
  <c r="J102"/>
  <c r="P140"/>
  <c r="R140"/>
  <c r="T140"/>
  <c i="3" r="P120"/>
  <c r="P119"/>
  <c r="P118"/>
  <c i="1" r="AU96"/>
  <c i="3" r="R120"/>
  <c r="R119"/>
  <c r="R118"/>
  <c i="4" r="BK118"/>
  <c r="J118"/>
  <c r="J97"/>
  <c r="T118"/>
  <c r="T117"/>
  <c i="5" r="R118"/>
  <c r="R117"/>
  <c i="6" r="BK118"/>
  <c r="J118"/>
  <c r="J97"/>
  <c r="R118"/>
  <c r="R117"/>
  <c i="5" r="T118"/>
  <c r="T117"/>
  <c i="6" r="T118"/>
  <c r="T117"/>
  <c i="2" r="BK132"/>
  <c r="J132"/>
  <c r="J100"/>
  <c i="5" r="BK117"/>
  <c r="J117"/>
  <c r="J96"/>
  <c i="6" r="E85"/>
  <c r="F91"/>
  <c r="F92"/>
  <c r="J114"/>
  <c r="BE119"/>
  <c r="J113"/>
  <c r="BE129"/>
  <c r="J89"/>
  <c r="BE123"/>
  <c r="BE125"/>
  <c i="1" r="BB99"/>
  <c i="5" r="J91"/>
  <c r="J111"/>
  <c r="F114"/>
  <c r="BE127"/>
  <c r="BE152"/>
  <c r="BE156"/>
  <c r="F91"/>
  <c r="J92"/>
  <c r="BE143"/>
  <c r="BE150"/>
  <c r="E85"/>
  <c r="BE135"/>
  <c r="BE119"/>
  <c r="BE123"/>
  <c r="BE131"/>
  <c r="BE139"/>
  <c r="BE147"/>
  <c i="4" r="J89"/>
  <c r="J92"/>
  <c r="F114"/>
  <c r="BE127"/>
  <c r="BE143"/>
  <c r="J113"/>
  <c r="BE123"/>
  <c r="BE135"/>
  <c r="BE152"/>
  <c r="E85"/>
  <c r="F113"/>
  <c r="BE119"/>
  <c r="BE131"/>
  <c r="BE139"/>
  <c r="BE147"/>
  <c r="BE150"/>
  <c r="BE156"/>
  <c i="3" r="J89"/>
  <c r="F92"/>
  <c r="BE131"/>
  <c r="BE134"/>
  <c r="BE140"/>
  <c r="BE158"/>
  <c r="BE162"/>
  <c r="BE167"/>
  <c r="BE177"/>
  <c r="BE184"/>
  <c r="J91"/>
  <c r="BE137"/>
  <c r="BE144"/>
  <c r="BE155"/>
  <c r="BE180"/>
  <c i="2" r="BK123"/>
  <c r="J123"/>
  <c r="J97"/>
  <c i="3" r="J92"/>
  <c r="BE126"/>
  <c r="BE165"/>
  <c r="BE170"/>
  <c r="BE174"/>
  <c r="BE187"/>
  <c r="E85"/>
  <c r="F91"/>
  <c r="BE121"/>
  <c r="BE148"/>
  <c r="BE152"/>
  <c i="2" r="J89"/>
  <c r="J91"/>
  <c r="E112"/>
  <c r="F119"/>
  <c r="BE129"/>
  <c r="F91"/>
  <c r="J92"/>
  <c r="BE125"/>
  <c r="BE133"/>
  <c r="BE136"/>
  <c r="BE138"/>
  <c r="BE141"/>
  <c r="BE143"/>
  <c i="1" r="BA95"/>
  <c i="2" r="F36"/>
  <c i="1" r="BC95"/>
  <c i="3" r="J34"/>
  <c i="1" r="AW96"/>
  <c i="3" r="F35"/>
  <c i="1" r="BB96"/>
  <c i="4" r="F35"/>
  <c i="1" r="BB97"/>
  <c i="5" r="F34"/>
  <c i="1" r="BA98"/>
  <c i="5" r="F37"/>
  <c i="1" r="BD98"/>
  <c i="6" r="F34"/>
  <c i="1" r="BA99"/>
  <c i="2" r="J34"/>
  <c i="1" r="AW95"/>
  <c i="2" r="F35"/>
  <c i="1" r="BB95"/>
  <c i="3" r="F36"/>
  <c i="1" r="BC96"/>
  <c i="4" r="J34"/>
  <c i="1" r="AW97"/>
  <c i="4" r="F37"/>
  <c i="1" r="BD97"/>
  <c i="4" r="F34"/>
  <c i="1" r="BA97"/>
  <c i="5" r="J34"/>
  <c i="1" r="AW98"/>
  <c i="5" r="F35"/>
  <c i="1" r="BB98"/>
  <c i="6" r="F36"/>
  <c i="1" r="BC99"/>
  <c i="2" r="F37"/>
  <c i="1" r="BD95"/>
  <c i="3" r="F34"/>
  <c i="1" r="BA96"/>
  <c i="3" r="F37"/>
  <c i="1" r="BD96"/>
  <c i="4" r="F36"/>
  <c i="1" r="BC97"/>
  <c i="5" r="F36"/>
  <c i="1" r="BC98"/>
  <c i="6" r="J34"/>
  <c i="1" r="AW99"/>
  <c i="6" r="F37"/>
  <c i="1" r="BD99"/>
  <c i="2" l="1" r="R122"/>
  <c r="T122"/>
  <c r="P122"/>
  <c i="1" r="AU95"/>
  <c i="4" r="BK117"/>
  <c r="J117"/>
  <c i="2" r="BK131"/>
  <c r="J131"/>
  <c r="J99"/>
  <c i="3" r="BK119"/>
  <c r="J119"/>
  <c r="J97"/>
  <c i="6" r="BK117"/>
  <c r="J117"/>
  <c r="J96"/>
  <c i="2" r="BK122"/>
  <c r="J122"/>
  <c r="J96"/>
  <c i="1" r="AU94"/>
  <c i="2" r="J33"/>
  <c i="1" r="AV95"/>
  <c r="AT95"/>
  <c i="3" r="F33"/>
  <c i="1" r="AZ96"/>
  <c i="4" r="F33"/>
  <c i="1" r="AZ97"/>
  <c i="5" r="J30"/>
  <c i="1" r="AG98"/>
  <c i="6" r="J33"/>
  <c i="1" r="AV99"/>
  <c r="AT99"/>
  <c r="BD94"/>
  <c r="W33"/>
  <c r="BB94"/>
  <c r="W31"/>
  <c i="4" r="J30"/>
  <c i="1" r="AG97"/>
  <c i="2" r="F33"/>
  <c i="1" r="AZ95"/>
  <c i="3" r="J33"/>
  <c i="1" r="AV96"/>
  <c r="AT96"/>
  <c i="5" r="F33"/>
  <c i="1" r="AZ98"/>
  <c r="BA94"/>
  <c r="W30"/>
  <c i="6" r="F33"/>
  <c i="1" r="AZ99"/>
  <c i="4" r="J33"/>
  <c i="1" r="AV97"/>
  <c r="AT97"/>
  <c r="AN97"/>
  <c i="5" r="J33"/>
  <c i="1" r="AV98"/>
  <c r="AT98"/>
  <c r="BC94"/>
  <c r="W32"/>
  <c i="3" l="1" r="BK118"/>
  <c r="J118"/>
  <c i="4" r="J96"/>
  <c i="1" r="AN98"/>
  <c i="5" r="J39"/>
  <c i="4" r="J39"/>
  <c i="3" r="J30"/>
  <c i="1" r="AG96"/>
  <c i="2" r="J30"/>
  <c i="1" r="AG95"/>
  <c r="AZ94"/>
  <c r="W29"/>
  <c r="AY94"/>
  <c i="6" r="J30"/>
  <c i="1" r="AG99"/>
  <c r="AX94"/>
  <c r="AW94"/>
  <c r="AK30"/>
  <c i="3" l="1" r="J39"/>
  <c i="6" r="J39"/>
  <c i="3" r="J96"/>
  <c i="2" r="J39"/>
  <c i="1" r="AN95"/>
  <c r="AN99"/>
  <c r="AN96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<sst xmlns="http://schemas.openxmlformats.org/spreadsheetml/2006/main">
  <si>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</si>
  <si>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</si>
  <si>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</si>
  <si>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</si>
  <si>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{caf9c5c5-6d76-4ac2-bbde-5218367ab805}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</si>
  <si>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</si>
  <si>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</si>
  <si>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</si>
  <si>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</si>
  <si>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</si>
  <si>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</si>
  <si>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</si>
  <si>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</si>
  <si>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</si>
  <si>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4630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</si>
  <si>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</si>
  <si>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</si>
  <si>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Býkev větrloam LBK 110</t>
  </si>
  <si>
    <t>KSO:</t>
  </si>
  <si>
    <t>CC-CZ:</t>
  </si>
  <si>
    <t>Místo:</t>
  </si>
  <si>
    <t xml:space="preserve"> </t>
  </si>
  <si>
    <t>Datum:</t>
  </si>
  <si>
    <t>4. 3. 2022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</si>
  <si>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</si>
  <si>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</si>
  <si>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</si>
  <si>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</si>
  <si>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</si>
  <si>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</si>
  <si>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</si>
  <si>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</si>
  <si>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</si>
  <si>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</si>
  <si>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</si>
  <si>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</si>
  <si>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</si>
  <si>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</si>
  <si>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</si>
  <si>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</si>
  <si>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</si>
  <si>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</si>
  <si>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</si>
  <si>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</si>
  <si>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</si>
  <si>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</si>
  <si>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</si>
  <si>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</si>
  <si>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</si>
  <si>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</si>
  <si>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</si>
  <si>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</si>
  <si>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</si>
  <si>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</si>
  <si>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</si>
  <si>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</si>
  <si>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</si>
  <si>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</si>
  <si>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</si>
  <si>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</si>
  <si>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</si>
  <si>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</si>
  <si>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</si>
  <si>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</si>
  <si>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</si>
  <si>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</si>
  <si>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</si>
  <si>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</si>
  <si>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</si>
  <si>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</si>
  <si>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</si>
  <si>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</si>
  <si>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</si>
  <si>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</si>
  <si>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</si>
  <si>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</si>
  <si>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</si>
  <si>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</si>
  <si>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4630-0</t>
  </si>
  <si>
    <t>Vedlejší a ostatní rozpočtové náklady</t>
  </si>
  <si>
    <t>STA</t>
  </si>
  <si>
    <t>1</t>
  </si>
  <si>
    <t>{93ad79c4-c26d-4bd0-be1e-8707e4430c12}</t>
  </si>
  <si>
    <t>2</t>
  </si>
  <si>
    <t>4630-1</t>
  </si>
  <si>
    <t>Větrolam LBK 110</t>
  </si>
  <si>
    <t>{16c906e9-a912-4e6e-9b4b-54fdf38e50cb}</t>
  </si>
  <si>
    <t>4630-2</t>
  </si>
  <si>
    <t>1 rok NÚ</t>
  </si>
  <si>
    <t>{61cb4c9e-3b3e-47ed-b4de-8ed0fbe7c439}</t>
  </si>
  <si>
    <t>4630-3</t>
  </si>
  <si>
    <t>2 rok NÚ</t>
  </si>
  <si>
    <t>{837b3b5b-f247-4974-bb05-45b7bd0b76b8}</t>
  </si>
  <si>
    <t>4630-4</t>
  </si>
  <si>
    <t>3 rok NÚ</t>
  </si>
  <si>
    <t>{fee62782-41a7-475a-8a06-f6684696bf40}</t>
  </si>
  <si>
    <t>KRYCÍ LIST SOUPISU PRACÍ</t>
  </si>
  <si>
    <t>Objekt:</t>
  </si>
  <si>
    <t>4630-0 - Vedlejší a ostatní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</si>
  <si>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</si>
  <si>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</si>
  <si>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</si>
  <si>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</si>
  <si>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</si>
  <si>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</si>
  <si>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</si>
  <si>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</si>
  <si>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</si>
  <si>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</si>
  <si>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</si>
  <si>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</si>
  <si>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</si>
  <si>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</si>
  <si>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</si>
  <si>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</si>
  <si>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</si>
  <si>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</si>
  <si>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</si>
  <si>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</si>
  <si>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</si>
  <si>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</si>
  <si>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</si>
  <si>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</si>
  <si>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</si>
  <si>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</si>
  <si>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</si>
  <si>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</si>
  <si>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</si>
  <si>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</si>
  <si>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913121111</t>
  </si>
  <si>
    <t>Montáž a demontáž dočasné dopravní značky kompletní základní</t>
  </si>
  <si>
    <t>kus</t>
  </si>
  <si>
    <t>CS ÚRS 2022 01</t>
  </si>
  <si>
    <t>4</t>
  </si>
  <si>
    <t>-1558519958</t>
  </si>
  <si>
    <t>PP</t>
  </si>
  <si>
    <t xml:space="preserve">Montáž a demontáž dočasných dopravních značek  kompletních značek vč. podstavce a sloupku základních</t>
  </si>
  <si>
    <t>Online PSC</t>
  </si>
  <si>
    <t>https://podminky.urs.cz/item/CS_URS_2022_01/913121111</t>
  </si>
  <si>
    <t>P</t>
  </si>
  <si>
    <t>Poznámka k položce:_x000d_
informační panel dočasný</t>
  </si>
  <si>
    <t>R.01</t>
  </si>
  <si>
    <t>Montáž pevných informačních panelů</t>
  </si>
  <si>
    <t>-1970231541</t>
  </si>
  <si>
    <t>Montáž pevných informačních panelů (značek) dle zadání investora (umístění z přírodního materiálu, kámen dřevo)</t>
  </si>
  <si>
    <t>VRN</t>
  </si>
  <si>
    <t>Vedlejší rozpočtové náklady</t>
  </si>
  <si>
    <t>5</t>
  </si>
  <si>
    <t>VRN1</t>
  </si>
  <si>
    <t>Průzkumné, geodetické a projektové práce</t>
  </si>
  <si>
    <t>3</t>
  </si>
  <si>
    <t>012002000</t>
  </si>
  <si>
    <t>Geodetické práce</t>
  </si>
  <si>
    <t>soubor</t>
  </si>
  <si>
    <t>1024</t>
  </si>
  <si>
    <t>-815576889</t>
  </si>
  <si>
    <t>Vytyčení stavby a pozemků před zahájením výsadby</t>
  </si>
  <si>
    <t>VRN3</t>
  </si>
  <si>
    <t>Zařízení staveniště</t>
  </si>
  <si>
    <t>R.02</t>
  </si>
  <si>
    <t>Povinná publicita dle zadání investora</t>
  </si>
  <si>
    <t>-1696904769</t>
  </si>
  <si>
    <t>Výroba a instalace informační tabule na staveništi</t>
  </si>
  <si>
    <t>R.03</t>
  </si>
  <si>
    <t>Ostatní náklady</t>
  </si>
  <si>
    <t>2070154490</t>
  </si>
  <si>
    <t>Ostatní náklady (ostatní zkoušky a měření, plán BOZP, zařízení staveniště, úprava terénu ZS do původního stavu, skládkování….. )</t>
  </si>
  <si>
    <t>VRN4</t>
  </si>
  <si>
    <t>Inženýrská činnost</t>
  </si>
  <si>
    <t>6</t>
  </si>
  <si>
    <t>012303000</t>
  </si>
  <si>
    <t>Geodetické práce po výstavbě</t>
  </si>
  <si>
    <t>861978422</t>
  </si>
  <si>
    <t>zaměření skutečného provedení stavby</t>
  </si>
  <si>
    <t>7</t>
  </si>
  <si>
    <t>013254000</t>
  </si>
  <si>
    <t>Dokumentace skutečného provedení stavby</t>
  </si>
  <si>
    <t>488917435</t>
  </si>
  <si>
    <t>4630-1 - Větrolam LBK 110</t>
  </si>
  <si>
    <t>HSV - HSV</t>
  </si>
  <si>
    <t xml:space="preserve">    1a - 0.rok</t>
  </si>
  <si>
    <t>1a</t>
  </si>
  <si>
    <t>0.rok</t>
  </si>
  <si>
    <t>111103213</t>
  </si>
  <si>
    <t>Kosení s ponecháním na místě ve vegetačním období divokého porostu hustého</t>
  </si>
  <si>
    <t>ha</t>
  </si>
  <si>
    <t>https://podminky.urs.cz/item/CS_URS_2022_01/111103213</t>
  </si>
  <si>
    <t>VV</t>
  </si>
  <si>
    <t>17055/10000</t>
  </si>
  <si>
    <t>Součet</t>
  </si>
  <si>
    <t>183551413</t>
  </si>
  <si>
    <t>Úprava zemědělské půdy - orba rotačním kypřičem, hl. do 0,15 m, na ploše jednotlivě do 5 ha, o sklonu do 5 st.</t>
  </si>
  <si>
    <t>https://podminky.urs.cz/item/CS_URS_2022_01/183551413</t>
  </si>
  <si>
    <t>1,7055</t>
  </si>
  <si>
    <t>183403151</t>
  </si>
  <si>
    <t>Obdělání půdy smykováním v rovině nebo na svahu do 1:5</t>
  </si>
  <si>
    <t>m2</t>
  </si>
  <si>
    <t>https://podminky.urs.cz/item/CS_URS_2022_01/183403151</t>
  </si>
  <si>
    <t>183403152</t>
  </si>
  <si>
    <t>Obdělání půdy vláčením v rovině nebo na svahu do 1:5</t>
  </si>
  <si>
    <t>8</t>
  </si>
  <si>
    <t>https://podminky.urs.cz/item/CS_URS_2022_01/183403152</t>
  </si>
  <si>
    <t>181451121</t>
  </si>
  <si>
    <t>Založení trávníku na půdě předem připravené plochy přes 1000 m2 výsevem včetně utažení lučního v rovině nebo na svahu do 1:5</t>
  </si>
  <si>
    <t>10</t>
  </si>
  <si>
    <t>https://podminky.urs.cz/item/CS_URS_2022_01/181451121</t>
  </si>
  <si>
    <t>M</t>
  </si>
  <si>
    <t>00572472</t>
  </si>
  <si>
    <t>osivo směs travní krajinná-rovinná</t>
  </si>
  <si>
    <t>kg</t>
  </si>
  <si>
    <t>12</t>
  </si>
  <si>
    <t>42,0*17055/10000</t>
  </si>
  <si>
    <t>348951250R</t>
  </si>
  <si>
    <t>Stavba oplocenek v= 1,6m z lesnického pletiva,dřev.sloupky po 3m,včetně ráhen,vzpěr, přelezů a impregnace</t>
  </si>
  <si>
    <t>m</t>
  </si>
  <si>
    <t>14</t>
  </si>
  <si>
    <t>"viz PD - Technická zpráva" 2510,0</t>
  </si>
  <si>
    <t>348952262R</t>
  </si>
  <si>
    <t>Oplocení lesních kultur - vysazovací vrata, výšky 1,5 m, plochy přes 2 do 10 m2</t>
  </si>
  <si>
    <t>16</t>
  </si>
  <si>
    <t>Oplocení lesních kultur - vysazovací vrata, výšky 1,5 m, plochy přes 2 do 10 m2. Včetně veškerého materiálu.</t>
  </si>
  <si>
    <t>4*3 "Přepočtené koeficientem množství</t>
  </si>
  <si>
    <t>183101121</t>
  </si>
  <si>
    <t>Hloubení jamek pro vysazování rostlin v zemině tř.1 až 4 bez výměny půdy v rovině nebo na svahu do 1:5, objemu přes 0,40 do 1,00 m3</t>
  </si>
  <si>
    <t>18</t>
  </si>
  <si>
    <t>https://podminky.urs.cz/item/CS_URS_2022_01/183101121</t>
  </si>
  <si>
    <t>184102113</t>
  </si>
  <si>
    <t>Výsadba dřeviny s balem do předem vyhloubené jamky se zalitím v rovině nebo na svahu do 1:5, při průměru balu přes 300 do 400 mm</t>
  </si>
  <si>
    <t>20</t>
  </si>
  <si>
    <t>https://podminky.urs.cz/item/CS_URS_2022_01/184102113</t>
  </si>
  <si>
    <t>11</t>
  </si>
  <si>
    <t>02650436R</t>
  </si>
  <si>
    <t>stromky s balem, v.n.č. 150-200cm</t>
  </si>
  <si>
    <t>22</t>
  </si>
  <si>
    <t>"viz PD - TZ" 554</t>
  </si>
  <si>
    <t>184211327</t>
  </si>
  <si>
    <t>Jamková výsadba sazenic sklon terénu do 1:5 s kopáním jamky 35 x 35 cm ve stupni zabuřenění 1 v zemině 1 a 2</t>
  </si>
  <si>
    <t>24</t>
  </si>
  <si>
    <t>https://podminky.urs.cz/item/CS_URS_2022_01/184211327</t>
  </si>
  <si>
    <t>13</t>
  </si>
  <si>
    <t>026504900R</t>
  </si>
  <si>
    <t>keře 30+ cm, K</t>
  </si>
  <si>
    <t>26</t>
  </si>
  <si>
    <t>184215122</t>
  </si>
  <si>
    <t>Ukotvení dřeviny kůly dvěma kůly, délky přes 1 do 2 m</t>
  </si>
  <si>
    <t>28</t>
  </si>
  <si>
    <t>https://podminky.urs.cz/item/CS_URS_2022_01/184215122</t>
  </si>
  <si>
    <t>60591253</t>
  </si>
  <si>
    <t>kůl vyvazovací dřevěný impregnovaný D 8cm dl 2m</t>
  </si>
  <si>
    <t>30</t>
  </si>
  <si>
    <t>554*2</t>
  </si>
  <si>
    <t>184813121</t>
  </si>
  <si>
    <t>Ochrana dřevin před okusem zvěří mechanicky v rovině nebo ve svahu do 1:5, pletivem, výšky do 2 m</t>
  </si>
  <si>
    <t>32</t>
  </si>
  <si>
    <t>https://podminky.urs.cz/item/CS_URS_2022_01/184813121</t>
  </si>
  <si>
    <t>17</t>
  </si>
  <si>
    <t>184911431</t>
  </si>
  <si>
    <t>Mulčování vysazených rostlin mulčovací kůrou, tl. přes 100 do 150 mm v rovině nebo na svahu do 1:5</t>
  </si>
  <si>
    <t>34</t>
  </si>
  <si>
    <t>https://podminky.urs.cz/item/CS_URS_2022_01/184911431</t>
  </si>
  <si>
    <t>103911000</t>
  </si>
  <si>
    <t>kůra mulčovací VL</t>
  </si>
  <si>
    <t>m3</t>
  </si>
  <si>
    <t>36</t>
  </si>
  <si>
    <t>554*0,08</t>
  </si>
  <si>
    <t>19</t>
  </si>
  <si>
    <t>184806111</t>
  </si>
  <si>
    <t>Řez stromů, keřů nebo růží průklestem stromů netrnitých, o průměru koruny do 2 m</t>
  </si>
  <si>
    <t>38</t>
  </si>
  <si>
    <t>https://podminky.urs.cz/item/CS_URS_2022_01/184806111</t>
  </si>
  <si>
    <t>998231311</t>
  </si>
  <si>
    <t>Přesun hmot pro sadovnické a krajinářské úpravy dopravní vzdálenost do 5000 m</t>
  </si>
  <si>
    <t>t</t>
  </si>
  <si>
    <t>40</t>
  </si>
  <si>
    <t>https://podminky.urs.cz/item/CS_URS_2022_01/998231311</t>
  </si>
  <si>
    <t>4630-2 - 1 rok NÚ</t>
  </si>
  <si>
    <t>1a - 1.rok</t>
  </si>
  <si>
    <t>1.rok</t>
  </si>
  <si>
    <t>184851263</t>
  </si>
  <si>
    <t>Ruční ožínání sazenic celoplošné sklon do 1:5 špatná viditelnost a v buřeně přes 60 cm</t>
  </si>
  <si>
    <t>1610003957</t>
  </si>
  <si>
    <t>Strojní ožínání sazenic celoplošné sklon do 1:5 při viditelnosti špatné, výšky přes 60 cm</t>
  </si>
  <si>
    <t>https://podminky.urs.cz/item/CS_URS_2022_01/184851263</t>
  </si>
  <si>
    <t>17055/10000*2</t>
  </si>
  <si>
    <t>185804312</t>
  </si>
  <si>
    <t>Zalití rostlin vodou plocha přes 20 m2</t>
  </si>
  <si>
    <t>965402640</t>
  </si>
  <si>
    <t>Zalití rostlin vodou plochy záhonů jednotlivě přes 20 m2</t>
  </si>
  <si>
    <t>https://podminky.urs.cz/item/CS_URS_2022_01/185804312</t>
  </si>
  <si>
    <t>2686*0,05*6</t>
  </si>
  <si>
    <t>185851121</t>
  </si>
  <si>
    <t>Dovoz vody pro zálivku rostlin za vzdálenost do 1000 m</t>
  </si>
  <si>
    <t>-1243795920</t>
  </si>
  <si>
    <t xml:space="preserve">Dovoz vody pro zálivku rostlin  na vzdálenost do 1000 m</t>
  </si>
  <si>
    <t>https://podminky.urs.cz/item/CS_URS_2022_01/185851121</t>
  </si>
  <si>
    <t>805,8</t>
  </si>
  <si>
    <t>185851129</t>
  </si>
  <si>
    <t>Příplatek k dovozu vody pro zálivku rostlin do 1000 m ZKD 1000 m</t>
  </si>
  <si>
    <t>-1588508987</t>
  </si>
  <si>
    <t xml:space="preserve">Dovoz vody pro zálivku rostlin  Příplatek k ceně za každých dalších i započatých 1000 m</t>
  </si>
  <si>
    <t>https://podminky.urs.cz/item/CS_URS_2022_01/185851129</t>
  </si>
  <si>
    <t>805,8*4</t>
  </si>
  <si>
    <t>Výsadba dřeviny s balem D přes 0,3 do 0,4 m do jamky se zalitím v rovině a svahu do 1:5</t>
  </si>
  <si>
    <t>736603655</t>
  </si>
  <si>
    <t xml:space="preserve">Výsadba dřeviny s balem do předem vyhloubené jamky se zalitím  v rovině nebo na svahu do 1:5, při průměru balu přes 300 do 400 mm</t>
  </si>
  <si>
    <t>83</t>
  </si>
  <si>
    <t>-1400563221</t>
  </si>
  <si>
    <t>"viz PD - TZ" 83</t>
  </si>
  <si>
    <t>184803225</t>
  </si>
  <si>
    <t>Vylepšení výsadby sazenice v přes 0,25 do 0,60 m v zabuřené zemině tř 1, 2 a 3</t>
  </si>
  <si>
    <t>1800629898</t>
  </si>
  <si>
    <t xml:space="preserve">Vylepšení výsadby  s vykopáním jamek, sazenicemi výšky přes 0,25 m do 0,60 m při průměru jamek 0,35 m a hl. 0,35 m v půdě zabuřeněné, v zemině tř. 1, 2 a 3</t>
  </si>
  <si>
    <t>https://podminky.urs.cz/item/CS_URS_2022_01/184803225</t>
  </si>
  <si>
    <t>215</t>
  </si>
  <si>
    <t>-1588126413</t>
  </si>
  <si>
    <t>R.001</t>
  </si>
  <si>
    <t>Kontrola a oprava oplocenek</t>
  </si>
  <si>
    <t>hod</t>
  </si>
  <si>
    <t>-1005909185</t>
  </si>
  <si>
    <t>-1006770202</t>
  </si>
  <si>
    <t>"viz PD - Technická zpráva - oprava" 120</t>
  </si>
  <si>
    <t>1877885974</t>
  </si>
  <si>
    <t>4630-3 - 2 rok NÚ</t>
  </si>
  <si>
    <t>1a - 2.rok</t>
  </si>
  <si>
    <t>2.rok</t>
  </si>
  <si>
    <t>55</t>
  </si>
  <si>
    <t>"viz PD - TZ" 55</t>
  </si>
  <si>
    <t>100</t>
  </si>
  <si>
    <t>4630-4 - 3 rok NÚ</t>
  </si>
  <si>
    <t>1a - 3.rok</t>
  </si>
  <si>
    <t>3.rok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</si>
</sst>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37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13121111" TargetMode="External" /><Relationship Id="rId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03213" TargetMode="External" /><Relationship Id="rId2" Type="http://schemas.openxmlformats.org/officeDocument/2006/relationships/hyperlink" Target="https://podminky.urs.cz/item/CS_URS_2022_01/183551413" TargetMode="External" /><Relationship Id="rId3" Type="http://schemas.openxmlformats.org/officeDocument/2006/relationships/hyperlink" Target="https://podminky.urs.cz/item/CS_URS_2022_01/183403151" TargetMode="External" /><Relationship Id="rId4" Type="http://schemas.openxmlformats.org/officeDocument/2006/relationships/hyperlink" Target="https://podminky.urs.cz/item/CS_URS_2022_01/183403152" TargetMode="External" /><Relationship Id="rId5" Type="http://schemas.openxmlformats.org/officeDocument/2006/relationships/hyperlink" Target="https://podminky.urs.cz/item/CS_URS_2022_01/181451121" TargetMode="External" /><Relationship Id="rId6" Type="http://schemas.openxmlformats.org/officeDocument/2006/relationships/hyperlink" Target="https://podminky.urs.cz/item/CS_URS_2022_01/183101121" TargetMode="External" /><Relationship Id="rId7" Type="http://schemas.openxmlformats.org/officeDocument/2006/relationships/hyperlink" Target="https://podminky.urs.cz/item/CS_URS_2022_01/184102113" TargetMode="External" /><Relationship Id="rId8" Type="http://schemas.openxmlformats.org/officeDocument/2006/relationships/hyperlink" Target="https://podminky.urs.cz/item/CS_URS_2022_01/184211327" TargetMode="External" /><Relationship Id="rId9" Type="http://schemas.openxmlformats.org/officeDocument/2006/relationships/hyperlink" Target="https://podminky.urs.cz/item/CS_URS_2022_01/184215122" TargetMode="External" /><Relationship Id="rId10" Type="http://schemas.openxmlformats.org/officeDocument/2006/relationships/hyperlink" Target="https://podminky.urs.cz/item/CS_URS_2022_01/184813121" TargetMode="External" /><Relationship Id="rId11" Type="http://schemas.openxmlformats.org/officeDocument/2006/relationships/hyperlink" Target="https://podminky.urs.cz/item/CS_URS_2022_01/184911431" TargetMode="External" /><Relationship Id="rId12" Type="http://schemas.openxmlformats.org/officeDocument/2006/relationships/hyperlink" Target="https://podminky.urs.cz/item/CS_URS_2022_01/184806111" TargetMode="External" /><Relationship Id="rId13" Type="http://schemas.openxmlformats.org/officeDocument/2006/relationships/hyperlink" Target="https://podminky.urs.cz/item/CS_URS_2022_01/998231311" TargetMode="External" /><Relationship Id="rId1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51263" TargetMode="External" /><Relationship Id="rId2" Type="http://schemas.openxmlformats.org/officeDocument/2006/relationships/hyperlink" Target="https://podminky.urs.cz/item/CS_URS_2022_01/185804312" TargetMode="External" /><Relationship Id="rId3" Type="http://schemas.openxmlformats.org/officeDocument/2006/relationships/hyperlink" Target="https://podminky.urs.cz/item/CS_URS_2022_01/185851121" TargetMode="External" /><Relationship Id="rId4" Type="http://schemas.openxmlformats.org/officeDocument/2006/relationships/hyperlink" Target="https://podminky.urs.cz/item/CS_URS_2022_01/185851129" TargetMode="External" /><Relationship Id="rId5" Type="http://schemas.openxmlformats.org/officeDocument/2006/relationships/hyperlink" Target="https://podminky.urs.cz/item/CS_URS_2022_01/184102113" TargetMode="External" /><Relationship Id="rId6" Type="http://schemas.openxmlformats.org/officeDocument/2006/relationships/hyperlink" Target="https://podminky.urs.cz/item/CS_URS_2022_01/184803225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51263" TargetMode="External" /><Relationship Id="rId2" Type="http://schemas.openxmlformats.org/officeDocument/2006/relationships/hyperlink" Target="https://podminky.urs.cz/item/CS_URS_2022_01/185804312" TargetMode="External" /><Relationship Id="rId3" Type="http://schemas.openxmlformats.org/officeDocument/2006/relationships/hyperlink" Target="https://podminky.urs.cz/item/CS_URS_2022_01/185851121" TargetMode="External" /><Relationship Id="rId4" Type="http://schemas.openxmlformats.org/officeDocument/2006/relationships/hyperlink" Target="https://podminky.urs.cz/item/CS_URS_2022_01/185851129" TargetMode="External" /><Relationship Id="rId5" Type="http://schemas.openxmlformats.org/officeDocument/2006/relationships/hyperlink" Target="https://podminky.urs.cz/item/CS_URS_2022_01/184102113" TargetMode="External" /><Relationship Id="rId6" Type="http://schemas.openxmlformats.org/officeDocument/2006/relationships/hyperlink" Target="https://podminky.urs.cz/item/CS_URS_2022_01/184803225" TargetMode="External" /><Relationship Id="rId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51263" TargetMode="External" /><Relationship Id="rId2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21</v>
      </c>
      <c r="AK11" s="30" t="s">
        <v>26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27</v>
      </c>
      <c r="AK13" s="30" t="s">
        <v>25</v>
      </c>
      <c r="AN13" s="32" t="s">
        <v>28</v>
      </c>
      <c r="AR13" s="20"/>
      <c r="BE13" s="29"/>
      <c r="BS13" s="17" t="s">
        <v>6</v>
      </c>
    </row>
    <row r="14">
      <c r="B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N14" s="32" t="s">
        <v>28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29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21</v>
      </c>
      <c r="AK17" s="30" t="s">
        <v>26</v>
      </c>
      <c r="AN17" s="25" t="s">
        <v>1</v>
      </c>
      <c r="AR17" s="20"/>
      <c r="BE17" s="29"/>
      <c r="BS17" s="17" t="s">
        <v>30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31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21</v>
      </c>
      <c r="AK20" s="30" t="s">
        <v>26</v>
      </c>
      <c r="AN20" s="25" t="s">
        <v>1</v>
      </c>
      <c r="AR20" s="20"/>
      <c r="BE20" s="29"/>
      <c r="BS20" s="17" t="s">
        <v>30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32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37</v>
      </c>
      <c r="E29" s="3"/>
      <c r="F29" s="30" t="s">
        <v>38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39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40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41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42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47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48</v>
      </c>
      <c r="AI60" s="39"/>
      <c r="AJ60" s="39"/>
      <c r="AK60" s="39"/>
      <c r="AL60" s="39"/>
      <c r="AM60" s="56" t="s">
        <v>49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50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51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48</v>
      </c>
      <c r="AI75" s="39"/>
      <c r="AJ75" s="39"/>
      <c r="AK75" s="39"/>
      <c r="AL75" s="39"/>
      <c r="AM75" s="56" t="s">
        <v>49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4630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Býkev větrloam LBK 110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4. 3. 2022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29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53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31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54</v>
      </c>
      <c r="D92" s="78"/>
      <c r="E92" s="78"/>
      <c r="F92" s="78"/>
      <c r="G92" s="78"/>
      <c r="H92" s="79"/>
      <c r="I92" s="80" t="s">
        <v>55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56</v>
      </c>
      <c r="AH92" s="78"/>
      <c r="AI92" s="78"/>
      <c r="AJ92" s="78"/>
      <c r="AK92" s="78"/>
      <c r="AL92" s="78"/>
      <c r="AM92" s="78"/>
      <c r="AN92" s="80" t="s">
        <v>57</v>
      </c>
      <c r="AO92" s="78"/>
      <c r="AP92" s="82"/>
      <c r="AQ92" s="83" t="s">
        <v>58</v>
      </c>
      <c r="AR92" s="37"/>
      <c r="AS92" s="84" t="s">
        <v>59</v>
      </c>
      <c r="AT92" s="85" t="s">
        <v>60</v>
      </c>
      <c r="AU92" s="85" t="s">
        <v>61</v>
      </c>
      <c r="AV92" s="85" t="s">
        <v>62</v>
      </c>
      <c r="AW92" s="85" t="s">
        <v>63</v>
      </c>
      <c r="AX92" s="85" t="s">
        <v>64</v>
      </c>
      <c r="AY92" s="85" t="s">
        <v>65</v>
      </c>
      <c r="AZ92" s="85" t="s">
        <v>66</v>
      </c>
      <c r="BA92" s="85" t="s">
        <v>67</v>
      </c>
      <c r="BB92" s="85" t="s">
        <v>68</v>
      </c>
      <c r="BC92" s="85" t="s">
        <v>69</v>
      </c>
      <c r="BD92" s="86" t="s">
        <v>70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71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ROUND(SUM(AG95:AG99),2)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ROUND(SUM(AS95:AS99),2)</f>
        <v>0</v>
      </c>
      <c r="AT94" s="97">
        <f>ROUND(SUM(AV94:AW94),2)</f>
        <v>0</v>
      </c>
      <c r="AU94" s="98">
        <f>ROUND(SUM(AU95:AU99),5)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ROUND(SUM(AZ95:AZ99),2)</f>
        <v>0</v>
      </c>
      <c r="BA94" s="97">
        <f>ROUND(SUM(BA95:BA99),2)</f>
        <v>0</v>
      </c>
      <c r="BB94" s="97">
        <f>ROUND(SUM(BB95:BB99),2)</f>
        <v>0</v>
      </c>
      <c r="BC94" s="97">
        <f>ROUND(SUM(BC95:BC99),2)</f>
        <v>0</v>
      </c>
      <c r="BD94" s="99">
        <f>ROUND(SUM(BD95:BD99),2)</f>
        <v>0</v>
      </c>
      <c r="BE94" s="6"/>
      <c r="BS94" s="100" t="s">
        <v>72</v>
      </c>
      <c r="BT94" s="100" t="s">
        <v>73</v>
      </c>
      <c r="BU94" s="101" t="s">
        <v>74</v>
      </c>
      <c r="BV94" s="100" t="s">
        <v>75</v>
      </c>
      <c r="BW94" s="100" t="s">
        <v>4</v>
      </c>
      <c r="BX94" s="100" t="s">
        <v>76</v>
      </c>
      <c r="CL94" s="100" t="s">
        <v>1</v>
      </c>
    </row>
    <row r="95" s="7" customFormat="1" ht="16.5" customHeight="1">
      <c r="A95" s="102" t="s">
        <v>77</v>
      </c>
      <c r="B95" s="103"/>
      <c r="C95" s="104"/>
      <c r="D95" s="105" t="s">
        <v>78</v>
      </c>
      <c r="E95" s="105"/>
      <c r="F95" s="105"/>
      <c r="G95" s="105"/>
      <c r="H95" s="105"/>
      <c r="I95" s="106"/>
      <c r="J95" s="105" t="s">
        <v>79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'4630-0 - Vedlejší a ostat...'!J30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80</v>
      </c>
      <c r="AR95" s="103"/>
      <c r="AS95" s="109">
        <v>0</v>
      </c>
      <c r="AT95" s="110">
        <f>ROUND(SUM(AV95:AW95),2)</f>
        <v>0</v>
      </c>
      <c r="AU95" s="111">
        <f>'4630-0 - Vedlejší a ostat...'!P122</f>
        <v>0</v>
      </c>
      <c r="AV95" s="110">
        <f>'4630-0 - Vedlejší a ostat...'!J33</f>
        <v>0</v>
      </c>
      <c r="AW95" s="110">
        <f>'4630-0 - Vedlejší a ostat...'!J34</f>
        <v>0</v>
      </c>
      <c r="AX95" s="110">
        <f>'4630-0 - Vedlejší a ostat...'!J35</f>
        <v>0</v>
      </c>
      <c r="AY95" s="110">
        <f>'4630-0 - Vedlejší a ostat...'!J36</f>
        <v>0</v>
      </c>
      <c r="AZ95" s="110">
        <f>'4630-0 - Vedlejší a ostat...'!F33</f>
        <v>0</v>
      </c>
      <c r="BA95" s="110">
        <f>'4630-0 - Vedlejší a ostat...'!F34</f>
        <v>0</v>
      </c>
      <c r="BB95" s="110">
        <f>'4630-0 - Vedlejší a ostat...'!F35</f>
        <v>0</v>
      </c>
      <c r="BC95" s="110">
        <f>'4630-0 - Vedlejší a ostat...'!F36</f>
        <v>0</v>
      </c>
      <c r="BD95" s="112">
        <f>'4630-0 - Vedlejší a ostat...'!F37</f>
        <v>0</v>
      </c>
      <c r="BE95" s="7"/>
      <c r="BT95" s="113" t="s">
        <v>81</v>
      </c>
      <c r="BV95" s="113" t="s">
        <v>75</v>
      </c>
      <c r="BW95" s="113" t="s">
        <v>82</v>
      </c>
      <c r="BX95" s="113" t="s">
        <v>4</v>
      </c>
      <c r="CL95" s="113" t="s">
        <v>1</v>
      </c>
      <c r="CM95" s="113" t="s">
        <v>83</v>
      </c>
    </row>
    <row r="96" s="7" customFormat="1" ht="16.5" customHeight="1">
      <c r="A96" s="102" t="s">
        <v>77</v>
      </c>
      <c r="B96" s="103"/>
      <c r="C96" s="104"/>
      <c r="D96" s="105" t="s">
        <v>84</v>
      </c>
      <c r="E96" s="105"/>
      <c r="F96" s="105"/>
      <c r="G96" s="105"/>
      <c r="H96" s="105"/>
      <c r="I96" s="106"/>
      <c r="J96" s="105" t="s">
        <v>85</v>
      </c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7">
        <f>'4630-1 - Větrolam LBK 110'!J30</f>
        <v>0</v>
      </c>
      <c r="AH96" s="106"/>
      <c r="AI96" s="106"/>
      <c r="AJ96" s="106"/>
      <c r="AK96" s="106"/>
      <c r="AL96" s="106"/>
      <c r="AM96" s="106"/>
      <c r="AN96" s="107">
        <f>SUM(AG96,AT96)</f>
        <v>0</v>
      </c>
      <c r="AO96" s="106"/>
      <c r="AP96" s="106"/>
      <c r="AQ96" s="108" t="s">
        <v>80</v>
      </c>
      <c r="AR96" s="103"/>
      <c r="AS96" s="109">
        <v>0</v>
      </c>
      <c r="AT96" s="110">
        <f>ROUND(SUM(AV96:AW96),2)</f>
        <v>0</v>
      </c>
      <c r="AU96" s="111">
        <f>'4630-1 - Větrolam LBK 110'!P118</f>
        <v>0</v>
      </c>
      <c r="AV96" s="110">
        <f>'4630-1 - Větrolam LBK 110'!J33</f>
        <v>0</v>
      </c>
      <c r="AW96" s="110">
        <f>'4630-1 - Větrolam LBK 110'!J34</f>
        <v>0</v>
      </c>
      <c r="AX96" s="110">
        <f>'4630-1 - Větrolam LBK 110'!J35</f>
        <v>0</v>
      </c>
      <c r="AY96" s="110">
        <f>'4630-1 - Větrolam LBK 110'!J36</f>
        <v>0</v>
      </c>
      <c r="AZ96" s="110">
        <f>'4630-1 - Větrolam LBK 110'!F33</f>
        <v>0</v>
      </c>
      <c r="BA96" s="110">
        <f>'4630-1 - Větrolam LBK 110'!F34</f>
        <v>0</v>
      </c>
      <c r="BB96" s="110">
        <f>'4630-1 - Větrolam LBK 110'!F35</f>
        <v>0</v>
      </c>
      <c r="BC96" s="110">
        <f>'4630-1 - Větrolam LBK 110'!F36</f>
        <v>0</v>
      </c>
      <c r="BD96" s="112">
        <f>'4630-1 - Větrolam LBK 110'!F37</f>
        <v>0</v>
      </c>
      <c r="BE96" s="7"/>
      <c r="BT96" s="113" t="s">
        <v>81</v>
      </c>
      <c r="BV96" s="113" t="s">
        <v>75</v>
      </c>
      <c r="BW96" s="113" t="s">
        <v>86</v>
      </c>
      <c r="BX96" s="113" t="s">
        <v>4</v>
      </c>
      <c r="CL96" s="113" t="s">
        <v>1</v>
      </c>
      <c r="CM96" s="113" t="s">
        <v>83</v>
      </c>
    </row>
    <row r="97" s="7" customFormat="1" ht="16.5" customHeight="1">
      <c r="A97" s="102" t="s">
        <v>77</v>
      </c>
      <c r="B97" s="103"/>
      <c r="C97" s="104"/>
      <c r="D97" s="105" t="s">
        <v>87</v>
      </c>
      <c r="E97" s="105"/>
      <c r="F97" s="105"/>
      <c r="G97" s="105"/>
      <c r="H97" s="105"/>
      <c r="I97" s="106"/>
      <c r="J97" s="105" t="s">
        <v>88</v>
      </c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5"/>
      <c r="Z97" s="105"/>
      <c r="AA97" s="105"/>
      <c r="AB97" s="105"/>
      <c r="AC97" s="105"/>
      <c r="AD97" s="105"/>
      <c r="AE97" s="105"/>
      <c r="AF97" s="105"/>
      <c r="AG97" s="107">
        <f>'4630-2 - 1 rok NÚ'!J30</f>
        <v>0</v>
      </c>
      <c r="AH97" s="106"/>
      <c r="AI97" s="106"/>
      <c r="AJ97" s="106"/>
      <c r="AK97" s="106"/>
      <c r="AL97" s="106"/>
      <c r="AM97" s="106"/>
      <c r="AN97" s="107">
        <f>SUM(AG97,AT97)</f>
        <v>0</v>
      </c>
      <c r="AO97" s="106"/>
      <c r="AP97" s="106"/>
      <c r="AQ97" s="108" t="s">
        <v>80</v>
      </c>
      <c r="AR97" s="103"/>
      <c r="AS97" s="109">
        <v>0</v>
      </c>
      <c r="AT97" s="110">
        <f>ROUND(SUM(AV97:AW97),2)</f>
        <v>0</v>
      </c>
      <c r="AU97" s="111">
        <f>'4630-2 - 1 rok NÚ'!P117</f>
        <v>0</v>
      </c>
      <c r="AV97" s="110">
        <f>'4630-2 - 1 rok NÚ'!J33</f>
        <v>0</v>
      </c>
      <c r="AW97" s="110">
        <f>'4630-2 - 1 rok NÚ'!J34</f>
        <v>0</v>
      </c>
      <c r="AX97" s="110">
        <f>'4630-2 - 1 rok NÚ'!J35</f>
        <v>0</v>
      </c>
      <c r="AY97" s="110">
        <f>'4630-2 - 1 rok NÚ'!J36</f>
        <v>0</v>
      </c>
      <c r="AZ97" s="110">
        <f>'4630-2 - 1 rok NÚ'!F33</f>
        <v>0</v>
      </c>
      <c r="BA97" s="110">
        <f>'4630-2 - 1 rok NÚ'!F34</f>
        <v>0</v>
      </c>
      <c r="BB97" s="110">
        <f>'4630-2 - 1 rok NÚ'!F35</f>
        <v>0</v>
      </c>
      <c r="BC97" s="110">
        <f>'4630-2 - 1 rok NÚ'!F36</f>
        <v>0</v>
      </c>
      <c r="BD97" s="112">
        <f>'4630-2 - 1 rok NÚ'!F37</f>
        <v>0</v>
      </c>
      <c r="BE97" s="7"/>
      <c r="BT97" s="113" t="s">
        <v>81</v>
      </c>
      <c r="BV97" s="113" t="s">
        <v>75</v>
      </c>
      <c r="BW97" s="113" t="s">
        <v>89</v>
      </c>
      <c r="BX97" s="113" t="s">
        <v>4</v>
      </c>
      <c r="CL97" s="113" t="s">
        <v>1</v>
      </c>
      <c r="CM97" s="113" t="s">
        <v>83</v>
      </c>
    </row>
    <row r="98" s="7" customFormat="1" ht="16.5" customHeight="1">
      <c r="A98" s="102" t="s">
        <v>77</v>
      </c>
      <c r="B98" s="103"/>
      <c r="C98" s="104"/>
      <c r="D98" s="105" t="s">
        <v>90</v>
      </c>
      <c r="E98" s="105"/>
      <c r="F98" s="105"/>
      <c r="G98" s="105"/>
      <c r="H98" s="105"/>
      <c r="I98" s="106"/>
      <c r="J98" s="105" t="s">
        <v>91</v>
      </c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5"/>
      <c r="Z98" s="105"/>
      <c r="AA98" s="105"/>
      <c r="AB98" s="105"/>
      <c r="AC98" s="105"/>
      <c r="AD98" s="105"/>
      <c r="AE98" s="105"/>
      <c r="AF98" s="105"/>
      <c r="AG98" s="107">
        <f>'4630-3 - 2 rok NÚ'!J30</f>
        <v>0</v>
      </c>
      <c r="AH98" s="106"/>
      <c r="AI98" s="106"/>
      <c r="AJ98" s="106"/>
      <c r="AK98" s="106"/>
      <c r="AL98" s="106"/>
      <c r="AM98" s="106"/>
      <c r="AN98" s="107">
        <f>SUM(AG98,AT98)</f>
        <v>0</v>
      </c>
      <c r="AO98" s="106"/>
      <c r="AP98" s="106"/>
      <c r="AQ98" s="108" t="s">
        <v>80</v>
      </c>
      <c r="AR98" s="103"/>
      <c r="AS98" s="109">
        <v>0</v>
      </c>
      <c r="AT98" s="110">
        <f>ROUND(SUM(AV98:AW98),2)</f>
        <v>0</v>
      </c>
      <c r="AU98" s="111">
        <f>'4630-3 - 2 rok NÚ'!P117</f>
        <v>0</v>
      </c>
      <c r="AV98" s="110">
        <f>'4630-3 - 2 rok NÚ'!J33</f>
        <v>0</v>
      </c>
      <c r="AW98" s="110">
        <f>'4630-3 - 2 rok NÚ'!J34</f>
        <v>0</v>
      </c>
      <c r="AX98" s="110">
        <f>'4630-3 - 2 rok NÚ'!J35</f>
        <v>0</v>
      </c>
      <c r="AY98" s="110">
        <f>'4630-3 - 2 rok NÚ'!J36</f>
        <v>0</v>
      </c>
      <c r="AZ98" s="110">
        <f>'4630-3 - 2 rok NÚ'!F33</f>
        <v>0</v>
      </c>
      <c r="BA98" s="110">
        <f>'4630-3 - 2 rok NÚ'!F34</f>
        <v>0</v>
      </c>
      <c r="BB98" s="110">
        <f>'4630-3 - 2 rok NÚ'!F35</f>
        <v>0</v>
      </c>
      <c r="BC98" s="110">
        <f>'4630-3 - 2 rok NÚ'!F36</f>
        <v>0</v>
      </c>
      <c r="BD98" s="112">
        <f>'4630-3 - 2 rok NÚ'!F37</f>
        <v>0</v>
      </c>
      <c r="BE98" s="7"/>
      <c r="BT98" s="113" t="s">
        <v>81</v>
      </c>
      <c r="BV98" s="113" t="s">
        <v>75</v>
      </c>
      <c r="BW98" s="113" t="s">
        <v>92</v>
      </c>
      <c r="BX98" s="113" t="s">
        <v>4</v>
      </c>
      <c r="CL98" s="113" t="s">
        <v>1</v>
      </c>
      <c r="CM98" s="113" t="s">
        <v>83</v>
      </c>
    </row>
    <row r="99" s="7" customFormat="1" ht="16.5" customHeight="1">
      <c r="A99" s="102" t="s">
        <v>77</v>
      </c>
      <c r="B99" s="103"/>
      <c r="C99" s="104"/>
      <c r="D99" s="105" t="s">
        <v>93</v>
      </c>
      <c r="E99" s="105"/>
      <c r="F99" s="105"/>
      <c r="G99" s="105"/>
      <c r="H99" s="105"/>
      <c r="I99" s="106"/>
      <c r="J99" s="105" t="s">
        <v>94</v>
      </c>
      <c r="K99" s="105"/>
      <c r="L99" s="105"/>
      <c r="M99" s="105"/>
      <c r="N99" s="105"/>
      <c r="O99" s="105"/>
      <c r="P99" s="105"/>
      <c r="Q99" s="105"/>
      <c r="R99" s="105"/>
      <c r="S99" s="105"/>
      <c r="T99" s="105"/>
      <c r="U99" s="105"/>
      <c r="V99" s="105"/>
      <c r="W99" s="105"/>
      <c r="X99" s="105"/>
      <c r="Y99" s="105"/>
      <c r="Z99" s="105"/>
      <c r="AA99" s="105"/>
      <c r="AB99" s="105"/>
      <c r="AC99" s="105"/>
      <c r="AD99" s="105"/>
      <c r="AE99" s="105"/>
      <c r="AF99" s="105"/>
      <c r="AG99" s="107">
        <f>'4630-4 - 3 rok NÚ'!J30</f>
        <v>0</v>
      </c>
      <c r="AH99" s="106"/>
      <c r="AI99" s="106"/>
      <c r="AJ99" s="106"/>
      <c r="AK99" s="106"/>
      <c r="AL99" s="106"/>
      <c r="AM99" s="106"/>
      <c r="AN99" s="107">
        <f>SUM(AG99,AT99)</f>
        <v>0</v>
      </c>
      <c r="AO99" s="106"/>
      <c r="AP99" s="106"/>
      <c r="AQ99" s="108" t="s">
        <v>80</v>
      </c>
      <c r="AR99" s="103"/>
      <c r="AS99" s="114">
        <v>0</v>
      </c>
      <c r="AT99" s="115">
        <f>ROUND(SUM(AV99:AW99),2)</f>
        <v>0</v>
      </c>
      <c r="AU99" s="116">
        <f>'4630-4 - 3 rok NÚ'!P117</f>
        <v>0</v>
      </c>
      <c r="AV99" s="115">
        <f>'4630-4 - 3 rok NÚ'!J33</f>
        <v>0</v>
      </c>
      <c r="AW99" s="115">
        <f>'4630-4 - 3 rok NÚ'!J34</f>
        <v>0</v>
      </c>
      <c r="AX99" s="115">
        <f>'4630-4 - 3 rok NÚ'!J35</f>
        <v>0</v>
      </c>
      <c r="AY99" s="115">
        <f>'4630-4 - 3 rok NÚ'!J36</f>
        <v>0</v>
      </c>
      <c r="AZ99" s="115">
        <f>'4630-4 - 3 rok NÚ'!F33</f>
        <v>0</v>
      </c>
      <c r="BA99" s="115">
        <f>'4630-4 - 3 rok NÚ'!F34</f>
        <v>0</v>
      </c>
      <c r="BB99" s="115">
        <f>'4630-4 - 3 rok NÚ'!F35</f>
        <v>0</v>
      </c>
      <c r="BC99" s="115">
        <f>'4630-4 - 3 rok NÚ'!F36</f>
        <v>0</v>
      </c>
      <c r="BD99" s="117">
        <f>'4630-4 - 3 rok NÚ'!F37</f>
        <v>0</v>
      </c>
      <c r="BE99" s="7"/>
      <c r="BT99" s="113" t="s">
        <v>81</v>
      </c>
      <c r="BV99" s="113" t="s">
        <v>75</v>
      </c>
      <c r="BW99" s="113" t="s">
        <v>95</v>
      </c>
      <c r="BX99" s="113" t="s">
        <v>4</v>
      </c>
      <c r="CL99" s="113" t="s">
        <v>1</v>
      </c>
      <c r="CM99" s="113" t="s">
        <v>83</v>
      </c>
    </row>
    <row r="100" s="2" customFormat="1" ht="30" customHeight="1">
      <c r="A100" s="36"/>
      <c r="B100" s="37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7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</row>
    <row r="101" s="2" customFormat="1" ht="6.96" customHeight="1">
      <c r="A101" s="36"/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  <c r="AO101" s="59"/>
      <c r="AP101" s="59"/>
      <c r="AQ101" s="59"/>
      <c r="AR101" s="37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</row>
  </sheetData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4630-0 - Vedlejší a ostat...'!C2" display="/"/>
    <hyperlink ref="A96" location="'4630-1 - Větrolam LBK 110'!C2" display="/"/>
    <hyperlink ref="A97" location="'4630-2 - 1 rok NÚ'!C2" display="/"/>
    <hyperlink ref="A98" location="'4630-3 - 2 rok NÚ'!C2" display="/"/>
    <hyperlink ref="A99" location="'4630-4 - 3 rok NÚ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96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Býkev větrloam LBK 110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97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98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4. 3. 2022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30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30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30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33</v>
      </c>
      <c r="E30" s="36"/>
      <c r="F30" s="36"/>
      <c r="G30" s="36"/>
      <c r="H30" s="36"/>
      <c r="I30" s="36"/>
      <c r="J30" s="94">
        <f>ROUND(J122,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41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37</v>
      </c>
      <c r="E33" s="30" t="s">
        <v>38</v>
      </c>
      <c r="F33" s="125">
        <f>ROUND((SUM(BE122:BE144)),  2)</f>
        <v>0</v>
      </c>
      <c r="G33" s="36"/>
      <c r="H33" s="36"/>
      <c r="I33" s="126">
        <v>0.20999999999999999</v>
      </c>
      <c r="J33" s="125">
        <f>ROUND(((SUM(BE122:BE144))*I33),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25">
        <f>ROUND((SUM(BF122:BF144)),  2)</f>
        <v>0</v>
      </c>
      <c r="G34" s="36"/>
      <c r="H34" s="36"/>
      <c r="I34" s="126">
        <v>0.14999999999999999</v>
      </c>
      <c r="J34" s="125">
        <f>ROUND(((SUM(BF122:BF144))*I34),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25">
        <f>ROUND((SUM(BG122:BG144)),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25">
        <f>ROUND((SUM(BH122:BH144)),  2)</f>
        <v>0</v>
      </c>
      <c r="G36" s="36"/>
      <c r="H36" s="36"/>
      <c r="I36" s="126">
        <v>0.14999999999999999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25">
        <f>ROUND((SUM(BI122:BI144)),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43</v>
      </c>
      <c r="E39" s="79"/>
      <c r="F39" s="79"/>
      <c r="G39" s="129" t="s">
        <v>44</v>
      </c>
      <c r="H39" s="130" t="s">
        <v>45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33" t="s">
        <v>49</v>
      </c>
      <c r="G61" s="56" t="s">
        <v>48</v>
      </c>
      <c r="H61" s="39"/>
      <c r="I61" s="39"/>
      <c r="J61" s="13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33" t="s">
        <v>49</v>
      </c>
      <c r="G76" s="56" t="s">
        <v>48</v>
      </c>
      <c r="H76" s="39"/>
      <c r="I76" s="39"/>
      <c r="J76" s="13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Býkev větrloam LBK 110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4630-0 - Vedlejší a ostatní rozpočtové náklady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4. 3. 2022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30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30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100</v>
      </c>
      <c r="D94" s="127"/>
      <c r="E94" s="127"/>
      <c r="F94" s="127"/>
      <c r="G94" s="127"/>
      <c r="H94" s="127"/>
      <c r="I94" s="127"/>
      <c r="J94" s="136" t="s">
        <v>101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102</v>
      </c>
      <c r="D96" s="36"/>
      <c r="E96" s="36"/>
      <c r="F96" s="36"/>
      <c r="G96" s="36"/>
      <c r="H96" s="36"/>
      <c r="I96" s="36"/>
      <c r="J96" s="94">
        <f>J122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103</v>
      </c>
    </row>
    <row r="97" s="9" customFormat="1" ht="24.96" customHeight="1">
      <c r="A97" s="9"/>
      <c r="B97" s="138"/>
      <c r="C97" s="9"/>
      <c r="D97" s="139" t="s">
        <v>104</v>
      </c>
      <c r="E97" s="140"/>
      <c r="F97" s="140"/>
      <c r="G97" s="140"/>
      <c r="H97" s="140"/>
      <c r="I97" s="140"/>
      <c r="J97" s="141">
        <f>J123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2"/>
      <c r="C98" s="10"/>
      <c r="D98" s="143" t="s">
        <v>105</v>
      </c>
      <c r="E98" s="144"/>
      <c r="F98" s="144"/>
      <c r="G98" s="144"/>
      <c r="H98" s="144"/>
      <c r="I98" s="144"/>
      <c r="J98" s="145">
        <f>J124</f>
        <v>0</v>
      </c>
      <c r="K98" s="10"/>
      <c r="L98" s="14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8"/>
      <c r="C99" s="9"/>
      <c r="D99" s="139" t="s">
        <v>106</v>
      </c>
      <c r="E99" s="140"/>
      <c r="F99" s="140"/>
      <c r="G99" s="140"/>
      <c r="H99" s="140"/>
      <c r="I99" s="140"/>
      <c r="J99" s="141">
        <f>J131</f>
        <v>0</v>
      </c>
      <c r="K99" s="9"/>
      <c r="L99" s="13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2"/>
      <c r="C100" s="10"/>
      <c r="D100" s="143" t="s">
        <v>107</v>
      </c>
      <c r="E100" s="144"/>
      <c r="F100" s="144"/>
      <c r="G100" s="144"/>
      <c r="H100" s="144"/>
      <c r="I100" s="144"/>
      <c r="J100" s="145">
        <f>J132</f>
        <v>0</v>
      </c>
      <c r="K100" s="10"/>
      <c r="L100" s="14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2"/>
      <c r="C101" s="10"/>
      <c r="D101" s="143" t="s">
        <v>108</v>
      </c>
      <c r="E101" s="144"/>
      <c r="F101" s="144"/>
      <c r="G101" s="144"/>
      <c r="H101" s="144"/>
      <c r="I101" s="144"/>
      <c r="J101" s="145">
        <f>J135</f>
        <v>0</v>
      </c>
      <c r="K101" s="10"/>
      <c r="L101" s="14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2"/>
      <c r="C102" s="10"/>
      <c r="D102" s="143" t="s">
        <v>109</v>
      </c>
      <c r="E102" s="144"/>
      <c r="F102" s="144"/>
      <c r="G102" s="144"/>
      <c r="H102" s="144"/>
      <c r="I102" s="144"/>
      <c r="J102" s="145">
        <f>J140</f>
        <v>0</v>
      </c>
      <c r="K102" s="10"/>
      <c r="L102" s="14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6"/>
      <c r="B103" s="37"/>
      <c r="C103" s="36"/>
      <c r="D103" s="36"/>
      <c r="E103" s="36"/>
      <c r="F103" s="36"/>
      <c r="G103" s="36"/>
      <c r="H103" s="36"/>
      <c r="I103" s="36"/>
      <c r="J103" s="36"/>
      <c r="K103" s="36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110</v>
      </c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16</v>
      </c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6"/>
      <c r="D112" s="36"/>
      <c r="E112" s="119" t="str">
        <f>E7</f>
        <v>Býkev větrloam LBK 110</v>
      </c>
      <c r="F112" s="30"/>
      <c r="G112" s="30"/>
      <c r="H112" s="30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97</v>
      </c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6"/>
      <c r="D114" s="36"/>
      <c r="E114" s="65" t="str">
        <f>E9</f>
        <v>4630-0 - Vedlejší a ostatní rozpočtové náklady</v>
      </c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6"/>
      <c r="E116" s="36"/>
      <c r="F116" s="25" t="str">
        <f>F12</f>
        <v xml:space="preserve"> </v>
      </c>
      <c r="G116" s="36"/>
      <c r="H116" s="36"/>
      <c r="I116" s="30" t="s">
        <v>22</v>
      </c>
      <c r="J116" s="67" t="str">
        <f>IF(J12="","",J12)</f>
        <v>4. 3. 2022</v>
      </c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6"/>
      <c r="E118" s="36"/>
      <c r="F118" s="25" t="str">
        <f>E15</f>
        <v xml:space="preserve"> </v>
      </c>
      <c r="G118" s="36"/>
      <c r="H118" s="36"/>
      <c r="I118" s="30" t="s">
        <v>29</v>
      </c>
      <c r="J118" s="34" t="str">
        <f>E21</f>
        <v xml:space="preserve"> </v>
      </c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27</v>
      </c>
      <c r="D119" s="36"/>
      <c r="E119" s="36"/>
      <c r="F119" s="25" t="str">
        <f>IF(E18="","",E18)</f>
        <v>Vyplň údaj</v>
      </c>
      <c r="G119" s="36"/>
      <c r="H119" s="36"/>
      <c r="I119" s="30" t="s">
        <v>31</v>
      </c>
      <c r="J119" s="34" t="str">
        <f>E24</f>
        <v xml:space="preserve"> 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46"/>
      <c r="B121" s="147"/>
      <c r="C121" s="148" t="s">
        <v>111</v>
      </c>
      <c r="D121" s="149" t="s">
        <v>58</v>
      </c>
      <c r="E121" s="149" t="s">
        <v>54</v>
      </c>
      <c r="F121" s="149" t="s">
        <v>55</v>
      </c>
      <c r="G121" s="149" t="s">
        <v>112</v>
      </c>
      <c r="H121" s="149" t="s">
        <v>113</v>
      </c>
      <c r="I121" s="149" t="s">
        <v>114</v>
      </c>
      <c r="J121" s="149" t="s">
        <v>101</v>
      </c>
      <c r="K121" s="150" t="s">
        <v>115</v>
      </c>
      <c r="L121" s="151"/>
      <c r="M121" s="84" t="s">
        <v>1</v>
      </c>
      <c r="N121" s="85" t="s">
        <v>37</v>
      </c>
      <c r="O121" s="85" t="s">
        <v>116</v>
      </c>
      <c r="P121" s="85" t="s">
        <v>117</v>
      </c>
      <c r="Q121" s="85" t="s">
        <v>118</v>
      </c>
      <c r="R121" s="85" t="s">
        <v>119</v>
      </c>
      <c r="S121" s="85" t="s">
        <v>120</v>
      </c>
      <c r="T121" s="86" t="s">
        <v>121</v>
      </c>
      <c r="U121" s="146"/>
      <c r="V121" s="146"/>
      <c r="W121" s="146"/>
      <c r="X121" s="146"/>
      <c r="Y121" s="146"/>
      <c r="Z121" s="146"/>
      <c r="AA121" s="146"/>
      <c r="AB121" s="146"/>
      <c r="AC121" s="146"/>
      <c r="AD121" s="146"/>
      <c r="AE121" s="146"/>
    </row>
    <row r="122" s="2" customFormat="1" ht="22.8" customHeight="1">
      <c r="A122" s="36"/>
      <c r="B122" s="37"/>
      <c r="C122" s="91" t="s">
        <v>122</v>
      </c>
      <c r="D122" s="36"/>
      <c r="E122" s="36"/>
      <c r="F122" s="36"/>
      <c r="G122" s="36"/>
      <c r="H122" s="36"/>
      <c r="I122" s="36"/>
      <c r="J122" s="152">
        <f>BK122</f>
        <v>0</v>
      </c>
      <c r="K122" s="36"/>
      <c r="L122" s="37"/>
      <c r="M122" s="87"/>
      <c r="N122" s="71"/>
      <c r="O122" s="88"/>
      <c r="P122" s="153">
        <f>P123+P131</f>
        <v>0</v>
      </c>
      <c r="Q122" s="88"/>
      <c r="R122" s="153">
        <f>R123+R131</f>
        <v>0</v>
      </c>
      <c r="S122" s="88"/>
      <c r="T122" s="154">
        <f>T123+T131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7" t="s">
        <v>72</v>
      </c>
      <c r="AU122" s="17" t="s">
        <v>103</v>
      </c>
      <c r="BK122" s="155">
        <f>BK123+BK131</f>
        <v>0</v>
      </c>
    </row>
    <row r="123" s="12" customFormat="1" ht="25.92" customHeight="1">
      <c r="A123" s="12"/>
      <c r="B123" s="156"/>
      <c r="C123" s="12"/>
      <c r="D123" s="157" t="s">
        <v>72</v>
      </c>
      <c r="E123" s="158" t="s">
        <v>123</v>
      </c>
      <c r="F123" s="158" t="s">
        <v>124</v>
      </c>
      <c r="G123" s="12"/>
      <c r="H123" s="12"/>
      <c r="I123" s="159"/>
      <c r="J123" s="160">
        <f>BK123</f>
        <v>0</v>
      </c>
      <c r="K123" s="12"/>
      <c r="L123" s="156"/>
      <c r="M123" s="161"/>
      <c r="N123" s="162"/>
      <c r="O123" s="162"/>
      <c r="P123" s="163">
        <f>P124</f>
        <v>0</v>
      </c>
      <c r="Q123" s="162"/>
      <c r="R123" s="163">
        <f>R124</f>
        <v>0</v>
      </c>
      <c r="S123" s="162"/>
      <c r="T123" s="164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7" t="s">
        <v>81</v>
      </c>
      <c r="AT123" s="165" t="s">
        <v>72</v>
      </c>
      <c r="AU123" s="165" t="s">
        <v>73</v>
      </c>
      <c r="AY123" s="157" t="s">
        <v>125</v>
      </c>
      <c r="BK123" s="166">
        <f>BK124</f>
        <v>0</v>
      </c>
    </row>
    <row r="124" s="12" customFormat="1" ht="22.8" customHeight="1">
      <c r="A124" s="12"/>
      <c r="B124" s="156"/>
      <c r="C124" s="12"/>
      <c r="D124" s="157" t="s">
        <v>72</v>
      </c>
      <c r="E124" s="167" t="s">
        <v>126</v>
      </c>
      <c r="F124" s="167" t="s">
        <v>127</v>
      </c>
      <c r="G124" s="12"/>
      <c r="H124" s="12"/>
      <c r="I124" s="159"/>
      <c r="J124" s="168">
        <f>BK124</f>
        <v>0</v>
      </c>
      <c r="K124" s="12"/>
      <c r="L124" s="156"/>
      <c r="M124" s="161"/>
      <c r="N124" s="162"/>
      <c r="O124" s="162"/>
      <c r="P124" s="163">
        <f>SUM(P125:P130)</f>
        <v>0</v>
      </c>
      <c r="Q124" s="162"/>
      <c r="R124" s="163">
        <f>SUM(R125:R130)</f>
        <v>0</v>
      </c>
      <c r="S124" s="162"/>
      <c r="T124" s="164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7" t="s">
        <v>81</v>
      </c>
      <c r="AT124" s="165" t="s">
        <v>72</v>
      </c>
      <c r="AU124" s="165" t="s">
        <v>81</v>
      </c>
      <c r="AY124" s="157" t="s">
        <v>125</v>
      </c>
      <c r="BK124" s="166">
        <f>SUM(BK125:BK130)</f>
        <v>0</v>
      </c>
    </row>
    <row r="125" s="2" customFormat="1" ht="24.15" customHeight="1">
      <c r="A125" s="36"/>
      <c r="B125" s="169"/>
      <c r="C125" s="170" t="s">
        <v>81</v>
      </c>
      <c r="D125" s="170" t="s">
        <v>128</v>
      </c>
      <c r="E125" s="171" t="s">
        <v>129</v>
      </c>
      <c r="F125" s="172" t="s">
        <v>130</v>
      </c>
      <c r="G125" s="173" t="s">
        <v>131</v>
      </c>
      <c r="H125" s="174">
        <v>2</v>
      </c>
      <c r="I125" s="175"/>
      <c r="J125" s="176">
        <f>ROUND(I125*H125,2)</f>
        <v>0</v>
      </c>
      <c r="K125" s="172" t="s">
        <v>132</v>
      </c>
      <c r="L125" s="37"/>
      <c r="M125" s="177" t="s">
        <v>1</v>
      </c>
      <c r="N125" s="178" t="s">
        <v>38</v>
      </c>
      <c r="O125" s="75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1" t="s">
        <v>133</v>
      </c>
      <c r="AT125" s="181" t="s">
        <v>128</v>
      </c>
      <c r="AU125" s="181" t="s">
        <v>83</v>
      </c>
      <c r="AY125" s="17" t="s">
        <v>125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7" t="s">
        <v>81</v>
      </c>
      <c r="BK125" s="182">
        <f>ROUND(I125*H125,2)</f>
        <v>0</v>
      </c>
      <c r="BL125" s="17" t="s">
        <v>133</v>
      </c>
      <c r="BM125" s="181" t="s">
        <v>134</v>
      </c>
    </row>
    <row r="126" s="2" customFormat="1">
      <c r="A126" s="36"/>
      <c r="B126" s="37"/>
      <c r="C126" s="36"/>
      <c r="D126" s="183" t="s">
        <v>135</v>
      </c>
      <c r="E126" s="36"/>
      <c r="F126" s="184" t="s">
        <v>136</v>
      </c>
      <c r="G126" s="36"/>
      <c r="H126" s="36"/>
      <c r="I126" s="185"/>
      <c r="J126" s="36"/>
      <c r="K126" s="36"/>
      <c r="L126" s="37"/>
      <c r="M126" s="186"/>
      <c r="N126" s="187"/>
      <c r="O126" s="75"/>
      <c r="P126" s="75"/>
      <c r="Q126" s="75"/>
      <c r="R126" s="75"/>
      <c r="S126" s="75"/>
      <c r="T126" s="7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7" t="s">
        <v>135</v>
      </c>
      <c r="AU126" s="17" t="s">
        <v>83</v>
      </c>
    </row>
    <row r="127" s="2" customFormat="1">
      <c r="A127" s="36"/>
      <c r="B127" s="37"/>
      <c r="C127" s="36"/>
      <c r="D127" s="188" t="s">
        <v>137</v>
      </c>
      <c r="E127" s="36"/>
      <c r="F127" s="189" t="s">
        <v>138</v>
      </c>
      <c r="G127" s="36"/>
      <c r="H127" s="36"/>
      <c r="I127" s="185"/>
      <c r="J127" s="36"/>
      <c r="K127" s="36"/>
      <c r="L127" s="37"/>
      <c r="M127" s="186"/>
      <c r="N127" s="187"/>
      <c r="O127" s="75"/>
      <c r="P127" s="75"/>
      <c r="Q127" s="75"/>
      <c r="R127" s="75"/>
      <c r="S127" s="75"/>
      <c r="T127" s="7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7" t="s">
        <v>137</v>
      </c>
      <c r="AU127" s="17" t="s">
        <v>83</v>
      </c>
    </row>
    <row r="128" s="2" customFormat="1">
      <c r="A128" s="36"/>
      <c r="B128" s="37"/>
      <c r="C128" s="36"/>
      <c r="D128" s="183" t="s">
        <v>139</v>
      </c>
      <c r="E128" s="36"/>
      <c r="F128" s="190" t="s">
        <v>140</v>
      </c>
      <c r="G128" s="36"/>
      <c r="H128" s="36"/>
      <c r="I128" s="185"/>
      <c r="J128" s="36"/>
      <c r="K128" s="36"/>
      <c r="L128" s="37"/>
      <c r="M128" s="186"/>
      <c r="N128" s="187"/>
      <c r="O128" s="75"/>
      <c r="P128" s="75"/>
      <c r="Q128" s="75"/>
      <c r="R128" s="75"/>
      <c r="S128" s="75"/>
      <c r="T128" s="7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7" t="s">
        <v>139</v>
      </c>
      <c r="AU128" s="17" t="s">
        <v>83</v>
      </c>
    </row>
    <row r="129" s="2" customFormat="1" ht="16.5" customHeight="1">
      <c r="A129" s="36"/>
      <c r="B129" s="169"/>
      <c r="C129" s="170" t="s">
        <v>83</v>
      </c>
      <c r="D129" s="170" t="s">
        <v>128</v>
      </c>
      <c r="E129" s="171" t="s">
        <v>141</v>
      </c>
      <c r="F129" s="172" t="s">
        <v>142</v>
      </c>
      <c r="G129" s="173" t="s">
        <v>131</v>
      </c>
      <c r="H129" s="174">
        <v>2</v>
      </c>
      <c r="I129" s="175"/>
      <c r="J129" s="176">
        <f>ROUND(I129*H129,2)</f>
        <v>0</v>
      </c>
      <c r="K129" s="172" t="s">
        <v>1</v>
      </c>
      <c r="L129" s="37"/>
      <c r="M129" s="177" t="s">
        <v>1</v>
      </c>
      <c r="N129" s="178" t="s">
        <v>38</v>
      </c>
      <c r="O129" s="75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1" t="s">
        <v>133</v>
      </c>
      <c r="AT129" s="181" t="s">
        <v>128</v>
      </c>
      <c r="AU129" s="181" t="s">
        <v>83</v>
      </c>
      <c r="AY129" s="17" t="s">
        <v>125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7" t="s">
        <v>81</v>
      </c>
      <c r="BK129" s="182">
        <f>ROUND(I129*H129,2)</f>
        <v>0</v>
      </c>
      <c r="BL129" s="17" t="s">
        <v>133</v>
      </c>
      <c r="BM129" s="181" t="s">
        <v>143</v>
      </c>
    </row>
    <row r="130" s="2" customFormat="1">
      <c r="A130" s="36"/>
      <c r="B130" s="37"/>
      <c r="C130" s="36"/>
      <c r="D130" s="183" t="s">
        <v>135</v>
      </c>
      <c r="E130" s="36"/>
      <c r="F130" s="184" t="s">
        <v>144</v>
      </c>
      <c r="G130" s="36"/>
      <c r="H130" s="36"/>
      <c r="I130" s="185"/>
      <c r="J130" s="36"/>
      <c r="K130" s="36"/>
      <c r="L130" s="37"/>
      <c r="M130" s="186"/>
      <c r="N130" s="187"/>
      <c r="O130" s="75"/>
      <c r="P130" s="75"/>
      <c r="Q130" s="75"/>
      <c r="R130" s="75"/>
      <c r="S130" s="75"/>
      <c r="T130" s="7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135</v>
      </c>
      <c r="AU130" s="17" t="s">
        <v>83</v>
      </c>
    </row>
    <row r="131" s="12" customFormat="1" ht="25.92" customHeight="1">
      <c r="A131" s="12"/>
      <c r="B131" s="156"/>
      <c r="C131" s="12"/>
      <c r="D131" s="157" t="s">
        <v>72</v>
      </c>
      <c r="E131" s="158" t="s">
        <v>145</v>
      </c>
      <c r="F131" s="158" t="s">
        <v>146</v>
      </c>
      <c r="G131" s="12"/>
      <c r="H131" s="12"/>
      <c r="I131" s="159"/>
      <c r="J131" s="160">
        <f>BK131</f>
        <v>0</v>
      </c>
      <c r="K131" s="12"/>
      <c r="L131" s="156"/>
      <c r="M131" s="161"/>
      <c r="N131" s="162"/>
      <c r="O131" s="162"/>
      <c r="P131" s="163">
        <f>P132+P135+P140</f>
        <v>0</v>
      </c>
      <c r="Q131" s="162"/>
      <c r="R131" s="163">
        <f>R132+R135+R140</f>
        <v>0</v>
      </c>
      <c r="S131" s="162"/>
      <c r="T131" s="164">
        <f>T132+T135+T140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7" t="s">
        <v>147</v>
      </c>
      <c r="AT131" s="165" t="s">
        <v>72</v>
      </c>
      <c r="AU131" s="165" t="s">
        <v>73</v>
      </c>
      <c r="AY131" s="157" t="s">
        <v>125</v>
      </c>
      <c r="BK131" s="166">
        <f>BK132+BK135+BK140</f>
        <v>0</v>
      </c>
    </row>
    <row r="132" s="12" customFormat="1" ht="22.8" customHeight="1">
      <c r="A132" s="12"/>
      <c r="B132" s="156"/>
      <c r="C132" s="12"/>
      <c r="D132" s="157" t="s">
        <v>72</v>
      </c>
      <c r="E132" s="167" t="s">
        <v>148</v>
      </c>
      <c r="F132" s="167" t="s">
        <v>149</v>
      </c>
      <c r="G132" s="12"/>
      <c r="H132" s="12"/>
      <c r="I132" s="159"/>
      <c r="J132" s="168">
        <f>BK132</f>
        <v>0</v>
      </c>
      <c r="K132" s="12"/>
      <c r="L132" s="156"/>
      <c r="M132" s="161"/>
      <c r="N132" s="162"/>
      <c r="O132" s="162"/>
      <c r="P132" s="163">
        <f>SUM(P133:P134)</f>
        <v>0</v>
      </c>
      <c r="Q132" s="162"/>
      <c r="R132" s="163">
        <f>SUM(R133:R134)</f>
        <v>0</v>
      </c>
      <c r="S132" s="162"/>
      <c r="T132" s="164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7" t="s">
        <v>147</v>
      </c>
      <c r="AT132" s="165" t="s">
        <v>72</v>
      </c>
      <c r="AU132" s="165" t="s">
        <v>81</v>
      </c>
      <c r="AY132" s="157" t="s">
        <v>125</v>
      </c>
      <c r="BK132" s="166">
        <f>SUM(BK133:BK134)</f>
        <v>0</v>
      </c>
    </row>
    <row r="133" s="2" customFormat="1" ht="16.5" customHeight="1">
      <c r="A133" s="36"/>
      <c r="B133" s="169"/>
      <c r="C133" s="170" t="s">
        <v>150</v>
      </c>
      <c r="D133" s="170" t="s">
        <v>128</v>
      </c>
      <c r="E133" s="171" t="s">
        <v>151</v>
      </c>
      <c r="F133" s="172" t="s">
        <v>152</v>
      </c>
      <c r="G133" s="173" t="s">
        <v>153</v>
      </c>
      <c r="H133" s="174">
        <v>1</v>
      </c>
      <c r="I133" s="175"/>
      <c r="J133" s="176">
        <f>ROUND(I133*H133,2)</f>
        <v>0</v>
      </c>
      <c r="K133" s="172" t="s">
        <v>1</v>
      </c>
      <c r="L133" s="37"/>
      <c r="M133" s="177" t="s">
        <v>1</v>
      </c>
      <c r="N133" s="178" t="s">
        <v>38</v>
      </c>
      <c r="O133" s="75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1" t="s">
        <v>154</v>
      </c>
      <c r="AT133" s="181" t="s">
        <v>128</v>
      </c>
      <c r="AU133" s="181" t="s">
        <v>83</v>
      </c>
      <c r="AY133" s="17" t="s">
        <v>125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7" t="s">
        <v>81</v>
      </c>
      <c r="BK133" s="182">
        <f>ROUND(I133*H133,2)</f>
        <v>0</v>
      </c>
      <c r="BL133" s="17" t="s">
        <v>154</v>
      </c>
      <c r="BM133" s="181" t="s">
        <v>155</v>
      </c>
    </row>
    <row r="134" s="2" customFormat="1">
      <c r="A134" s="36"/>
      <c r="B134" s="37"/>
      <c r="C134" s="36"/>
      <c r="D134" s="183" t="s">
        <v>135</v>
      </c>
      <c r="E134" s="36"/>
      <c r="F134" s="184" t="s">
        <v>156</v>
      </c>
      <c r="G134" s="36"/>
      <c r="H134" s="36"/>
      <c r="I134" s="185"/>
      <c r="J134" s="36"/>
      <c r="K134" s="36"/>
      <c r="L134" s="37"/>
      <c r="M134" s="186"/>
      <c r="N134" s="187"/>
      <c r="O134" s="75"/>
      <c r="P134" s="75"/>
      <c r="Q134" s="75"/>
      <c r="R134" s="75"/>
      <c r="S134" s="75"/>
      <c r="T134" s="7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7" t="s">
        <v>135</v>
      </c>
      <c r="AU134" s="17" t="s">
        <v>83</v>
      </c>
    </row>
    <row r="135" s="12" customFormat="1" ht="22.8" customHeight="1">
      <c r="A135" s="12"/>
      <c r="B135" s="156"/>
      <c r="C135" s="12"/>
      <c r="D135" s="157" t="s">
        <v>72</v>
      </c>
      <c r="E135" s="167" t="s">
        <v>157</v>
      </c>
      <c r="F135" s="167" t="s">
        <v>158</v>
      </c>
      <c r="G135" s="12"/>
      <c r="H135" s="12"/>
      <c r="I135" s="159"/>
      <c r="J135" s="168">
        <f>BK135</f>
        <v>0</v>
      </c>
      <c r="K135" s="12"/>
      <c r="L135" s="156"/>
      <c r="M135" s="161"/>
      <c r="N135" s="162"/>
      <c r="O135" s="162"/>
      <c r="P135" s="163">
        <f>SUM(P136:P139)</f>
        <v>0</v>
      </c>
      <c r="Q135" s="162"/>
      <c r="R135" s="163">
        <f>SUM(R136:R139)</f>
        <v>0</v>
      </c>
      <c r="S135" s="162"/>
      <c r="T135" s="164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7" t="s">
        <v>147</v>
      </c>
      <c r="AT135" s="165" t="s">
        <v>72</v>
      </c>
      <c r="AU135" s="165" t="s">
        <v>81</v>
      </c>
      <c r="AY135" s="157" t="s">
        <v>125</v>
      </c>
      <c r="BK135" s="166">
        <f>SUM(BK136:BK139)</f>
        <v>0</v>
      </c>
    </row>
    <row r="136" s="2" customFormat="1" ht="16.5" customHeight="1">
      <c r="A136" s="36"/>
      <c r="B136" s="169"/>
      <c r="C136" s="170" t="s">
        <v>133</v>
      </c>
      <c r="D136" s="170" t="s">
        <v>128</v>
      </c>
      <c r="E136" s="171" t="s">
        <v>159</v>
      </c>
      <c r="F136" s="172" t="s">
        <v>160</v>
      </c>
      <c r="G136" s="173" t="s">
        <v>153</v>
      </c>
      <c r="H136" s="174">
        <v>1</v>
      </c>
      <c r="I136" s="175"/>
      <c r="J136" s="176">
        <f>ROUND(I136*H136,2)</f>
        <v>0</v>
      </c>
      <c r="K136" s="172" t="s">
        <v>1</v>
      </c>
      <c r="L136" s="37"/>
      <c r="M136" s="177" t="s">
        <v>1</v>
      </c>
      <c r="N136" s="178" t="s">
        <v>38</v>
      </c>
      <c r="O136" s="75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1" t="s">
        <v>154</v>
      </c>
      <c r="AT136" s="181" t="s">
        <v>128</v>
      </c>
      <c r="AU136" s="181" t="s">
        <v>83</v>
      </c>
      <c r="AY136" s="17" t="s">
        <v>125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7" t="s">
        <v>81</v>
      </c>
      <c r="BK136" s="182">
        <f>ROUND(I136*H136,2)</f>
        <v>0</v>
      </c>
      <c r="BL136" s="17" t="s">
        <v>154</v>
      </c>
      <c r="BM136" s="181" t="s">
        <v>161</v>
      </c>
    </row>
    <row r="137" s="2" customFormat="1">
      <c r="A137" s="36"/>
      <c r="B137" s="37"/>
      <c r="C137" s="36"/>
      <c r="D137" s="183" t="s">
        <v>135</v>
      </c>
      <c r="E137" s="36"/>
      <c r="F137" s="184" t="s">
        <v>162</v>
      </c>
      <c r="G137" s="36"/>
      <c r="H137" s="36"/>
      <c r="I137" s="185"/>
      <c r="J137" s="36"/>
      <c r="K137" s="36"/>
      <c r="L137" s="37"/>
      <c r="M137" s="186"/>
      <c r="N137" s="187"/>
      <c r="O137" s="75"/>
      <c r="P137" s="75"/>
      <c r="Q137" s="75"/>
      <c r="R137" s="75"/>
      <c r="S137" s="75"/>
      <c r="T137" s="7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7" t="s">
        <v>135</v>
      </c>
      <c r="AU137" s="17" t="s">
        <v>83</v>
      </c>
    </row>
    <row r="138" s="2" customFormat="1" ht="16.5" customHeight="1">
      <c r="A138" s="36"/>
      <c r="B138" s="169"/>
      <c r="C138" s="170" t="s">
        <v>147</v>
      </c>
      <c r="D138" s="170" t="s">
        <v>128</v>
      </c>
      <c r="E138" s="171" t="s">
        <v>163</v>
      </c>
      <c r="F138" s="172" t="s">
        <v>164</v>
      </c>
      <c r="G138" s="173" t="s">
        <v>153</v>
      </c>
      <c r="H138" s="174">
        <v>1</v>
      </c>
      <c r="I138" s="175"/>
      <c r="J138" s="176">
        <f>ROUND(I138*H138,2)</f>
        <v>0</v>
      </c>
      <c r="K138" s="172" t="s">
        <v>1</v>
      </c>
      <c r="L138" s="37"/>
      <c r="M138" s="177" t="s">
        <v>1</v>
      </c>
      <c r="N138" s="178" t="s">
        <v>38</v>
      </c>
      <c r="O138" s="75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1" t="s">
        <v>154</v>
      </c>
      <c r="AT138" s="181" t="s">
        <v>128</v>
      </c>
      <c r="AU138" s="181" t="s">
        <v>83</v>
      </c>
      <c r="AY138" s="17" t="s">
        <v>125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7" t="s">
        <v>81</v>
      </c>
      <c r="BK138" s="182">
        <f>ROUND(I138*H138,2)</f>
        <v>0</v>
      </c>
      <c r="BL138" s="17" t="s">
        <v>154</v>
      </c>
      <c r="BM138" s="181" t="s">
        <v>165</v>
      </c>
    </row>
    <row r="139" s="2" customFormat="1">
      <c r="A139" s="36"/>
      <c r="B139" s="37"/>
      <c r="C139" s="36"/>
      <c r="D139" s="183" t="s">
        <v>135</v>
      </c>
      <c r="E139" s="36"/>
      <c r="F139" s="184" t="s">
        <v>166</v>
      </c>
      <c r="G139" s="36"/>
      <c r="H139" s="36"/>
      <c r="I139" s="185"/>
      <c r="J139" s="36"/>
      <c r="K139" s="36"/>
      <c r="L139" s="37"/>
      <c r="M139" s="186"/>
      <c r="N139" s="187"/>
      <c r="O139" s="75"/>
      <c r="P139" s="75"/>
      <c r="Q139" s="75"/>
      <c r="R139" s="75"/>
      <c r="S139" s="75"/>
      <c r="T139" s="7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7" t="s">
        <v>135</v>
      </c>
      <c r="AU139" s="17" t="s">
        <v>83</v>
      </c>
    </row>
    <row r="140" s="12" customFormat="1" ht="22.8" customHeight="1">
      <c r="A140" s="12"/>
      <c r="B140" s="156"/>
      <c r="C140" s="12"/>
      <c r="D140" s="157" t="s">
        <v>72</v>
      </c>
      <c r="E140" s="167" t="s">
        <v>167</v>
      </c>
      <c r="F140" s="167" t="s">
        <v>168</v>
      </c>
      <c r="G140" s="12"/>
      <c r="H140" s="12"/>
      <c r="I140" s="159"/>
      <c r="J140" s="168">
        <f>BK140</f>
        <v>0</v>
      </c>
      <c r="K140" s="12"/>
      <c r="L140" s="156"/>
      <c r="M140" s="161"/>
      <c r="N140" s="162"/>
      <c r="O140" s="162"/>
      <c r="P140" s="163">
        <f>SUM(P141:P144)</f>
        <v>0</v>
      </c>
      <c r="Q140" s="162"/>
      <c r="R140" s="163">
        <f>SUM(R141:R144)</f>
        <v>0</v>
      </c>
      <c r="S140" s="162"/>
      <c r="T140" s="164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7" t="s">
        <v>147</v>
      </c>
      <c r="AT140" s="165" t="s">
        <v>72</v>
      </c>
      <c r="AU140" s="165" t="s">
        <v>81</v>
      </c>
      <c r="AY140" s="157" t="s">
        <v>125</v>
      </c>
      <c r="BK140" s="166">
        <f>SUM(BK141:BK144)</f>
        <v>0</v>
      </c>
    </row>
    <row r="141" s="2" customFormat="1" ht="16.5" customHeight="1">
      <c r="A141" s="36"/>
      <c r="B141" s="169"/>
      <c r="C141" s="170" t="s">
        <v>169</v>
      </c>
      <c r="D141" s="170" t="s">
        <v>128</v>
      </c>
      <c r="E141" s="171" t="s">
        <v>170</v>
      </c>
      <c r="F141" s="172" t="s">
        <v>171</v>
      </c>
      <c r="G141" s="173" t="s">
        <v>153</v>
      </c>
      <c r="H141" s="174">
        <v>1</v>
      </c>
      <c r="I141" s="175"/>
      <c r="J141" s="176">
        <f>ROUND(I141*H141,2)</f>
        <v>0</v>
      </c>
      <c r="K141" s="172" t="s">
        <v>1</v>
      </c>
      <c r="L141" s="37"/>
      <c r="M141" s="177" t="s">
        <v>1</v>
      </c>
      <c r="N141" s="178" t="s">
        <v>38</v>
      </c>
      <c r="O141" s="75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1" t="s">
        <v>154</v>
      </c>
      <c r="AT141" s="181" t="s">
        <v>128</v>
      </c>
      <c r="AU141" s="181" t="s">
        <v>83</v>
      </c>
      <c r="AY141" s="17" t="s">
        <v>125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7" t="s">
        <v>81</v>
      </c>
      <c r="BK141" s="182">
        <f>ROUND(I141*H141,2)</f>
        <v>0</v>
      </c>
      <c r="BL141" s="17" t="s">
        <v>154</v>
      </c>
      <c r="BM141" s="181" t="s">
        <v>172</v>
      </c>
    </row>
    <row r="142" s="2" customFormat="1">
      <c r="A142" s="36"/>
      <c r="B142" s="37"/>
      <c r="C142" s="36"/>
      <c r="D142" s="183" t="s">
        <v>135</v>
      </c>
      <c r="E142" s="36"/>
      <c r="F142" s="184" t="s">
        <v>173</v>
      </c>
      <c r="G142" s="36"/>
      <c r="H142" s="36"/>
      <c r="I142" s="185"/>
      <c r="J142" s="36"/>
      <c r="K142" s="36"/>
      <c r="L142" s="37"/>
      <c r="M142" s="186"/>
      <c r="N142" s="187"/>
      <c r="O142" s="75"/>
      <c r="P142" s="75"/>
      <c r="Q142" s="75"/>
      <c r="R142" s="75"/>
      <c r="S142" s="75"/>
      <c r="T142" s="7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7" t="s">
        <v>135</v>
      </c>
      <c r="AU142" s="17" t="s">
        <v>83</v>
      </c>
    </row>
    <row r="143" s="2" customFormat="1" ht="16.5" customHeight="1">
      <c r="A143" s="36"/>
      <c r="B143" s="169"/>
      <c r="C143" s="170" t="s">
        <v>174</v>
      </c>
      <c r="D143" s="170" t="s">
        <v>128</v>
      </c>
      <c r="E143" s="171" t="s">
        <v>175</v>
      </c>
      <c r="F143" s="172" t="s">
        <v>176</v>
      </c>
      <c r="G143" s="173" t="s">
        <v>153</v>
      </c>
      <c r="H143" s="174">
        <v>1</v>
      </c>
      <c r="I143" s="175"/>
      <c r="J143" s="176">
        <f>ROUND(I143*H143,2)</f>
        <v>0</v>
      </c>
      <c r="K143" s="172" t="s">
        <v>1</v>
      </c>
      <c r="L143" s="37"/>
      <c r="M143" s="177" t="s">
        <v>1</v>
      </c>
      <c r="N143" s="178" t="s">
        <v>38</v>
      </c>
      <c r="O143" s="75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1" t="s">
        <v>154</v>
      </c>
      <c r="AT143" s="181" t="s">
        <v>128</v>
      </c>
      <c r="AU143" s="181" t="s">
        <v>83</v>
      </c>
      <c r="AY143" s="17" t="s">
        <v>125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7" t="s">
        <v>81</v>
      </c>
      <c r="BK143" s="182">
        <f>ROUND(I143*H143,2)</f>
        <v>0</v>
      </c>
      <c r="BL143" s="17" t="s">
        <v>154</v>
      </c>
      <c r="BM143" s="181" t="s">
        <v>177</v>
      </c>
    </row>
    <row r="144" s="2" customFormat="1">
      <c r="A144" s="36"/>
      <c r="B144" s="37"/>
      <c r="C144" s="36"/>
      <c r="D144" s="183" t="s">
        <v>135</v>
      </c>
      <c r="E144" s="36"/>
      <c r="F144" s="184" t="s">
        <v>176</v>
      </c>
      <c r="G144" s="36"/>
      <c r="H144" s="36"/>
      <c r="I144" s="185"/>
      <c r="J144" s="36"/>
      <c r="K144" s="36"/>
      <c r="L144" s="37"/>
      <c r="M144" s="191"/>
      <c r="N144" s="192"/>
      <c r="O144" s="193"/>
      <c r="P144" s="193"/>
      <c r="Q144" s="193"/>
      <c r="R144" s="193"/>
      <c r="S144" s="193"/>
      <c r="T144" s="194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7" t="s">
        <v>135</v>
      </c>
      <c r="AU144" s="17" t="s">
        <v>83</v>
      </c>
    </row>
    <row r="145" s="2" customFormat="1" ht="6.96" customHeight="1">
      <c r="A145" s="36"/>
      <c r="B145" s="58"/>
      <c r="C145" s="59"/>
      <c r="D145" s="59"/>
      <c r="E145" s="59"/>
      <c r="F145" s="59"/>
      <c r="G145" s="59"/>
      <c r="H145" s="59"/>
      <c r="I145" s="59"/>
      <c r="J145" s="59"/>
      <c r="K145" s="59"/>
      <c r="L145" s="37"/>
      <c r="M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</row>
  </sheetData>
  <autoFilter ref="C121:K14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7" r:id="rId1" display="https://podminky.urs.cz/item/CS_URS_2022_01/91312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96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Býkev větrloam LBK 110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97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178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4. 3. 2022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30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30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30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33</v>
      </c>
      <c r="E30" s="36"/>
      <c r="F30" s="36"/>
      <c r="G30" s="36"/>
      <c r="H30" s="36"/>
      <c r="I30" s="36"/>
      <c r="J30" s="94">
        <f>ROUND(J118,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41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37</v>
      </c>
      <c r="E33" s="30" t="s">
        <v>38</v>
      </c>
      <c r="F33" s="125">
        <f>ROUND((SUM(BE118:BE189)),  2)</f>
        <v>0</v>
      </c>
      <c r="G33" s="36"/>
      <c r="H33" s="36"/>
      <c r="I33" s="126">
        <v>0.20999999999999999</v>
      </c>
      <c r="J33" s="125">
        <f>ROUND(((SUM(BE118:BE189))*I33),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25">
        <f>ROUND((SUM(BF118:BF189)),  2)</f>
        <v>0</v>
      </c>
      <c r="G34" s="36"/>
      <c r="H34" s="36"/>
      <c r="I34" s="126">
        <v>0.14999999999999999</v>
      </c>
      <c r="J34" s="125">
        <f>ROUND(((SUM(BF118:BF189))*I34),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25">
        <f>ROUND((SUM(BG118:BG189)),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25">
        <f>ROUND((SUM(BH118:BH189)),  2)</f>
        <v>0</v>
      </c>
      <c r="G36" s="36"/>
      <c r="H36" s="36"/>
      <c r="I36" s="126">
        <v>0.14999999999999999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25">
        <f>ROUND((SUM(BI118:BI189)),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43</v>
      </c>
      <c r="E39" s="79"/>
      <c r="F39" s="79"/>
      <c r="G39" s="129" t="s">
        <v>44</v>
      </c>
      <c r="H39" s="130" t="s">
        <v>45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33" t="s">
        <v>49</v>
      </c>
      <c r="G61" s="56" t="s">
        <v>48</v>
      </c>
      <c r="H61" s="39"/>
      <c r="I61" s="39"/>
      <c r="J61" s="13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33" t="s">
        <v>49</v>
      </c>
      <c r="G76" s="56" t="s">
        <v>48</v>
      </c>
      <c r="H76" s="39"/>
      <c r="I76" s="39"/>
      <c r="J76" s="13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Býkev větrloam LBK 110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4630-1 - Větrolam LBK 110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4. 3. 2022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30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30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100</v>
      </c>
      <c r="D94" s="127"/>
      <c r="E94" s="127"/>
      <c r="F94" s="127"/>
      <c r="G94" s="127"/>
      <c r="H94" s="127"/>
      <c r="I94" s="127"/>
      <c r="J94" s="136" t="s">
        <v>101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102</v>
      </c>
      <c r="D96" s="36"/>
      <c r="E96" s="36"/>
      <c r="F96" s="36"/>
      <c r="G96" s="36"/>
      <c r="H96" s="36"/>
      <c r="I96" s="36"/>
      <c r="J96" s="94">
        <f>J118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103</v>
      </c>
    </row>
    <row r="97" s="9" customFormat="1" ht="24.96" customHeight="1">
      <c r="A97" s="9"/>
      <c r="B97" s="138"/>
      <c r="C97" s="9"/>
      <c r="D97" s="139" t="s">
        <v>179</v>
      </c>
      <c r="E97" s="140"/>
      <c r="F97" s="140"/>
      <c r="G97" s="140"/>
      <c r="H97" s="140"/>
      <c r="I97" s="140"/>
      <c r="J97" s="141">
        <f>J119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2"/>
      <c r="C98" s="10"/>
      <c r="D98" s="143" t="s">
        <v>180</v>
      </c>
      <c r="E98" s="144"/>
      <c r="F98" s="144"/>
      <c r="G98" s="144"/>
      <c r="H98" s="144"/>
      <c r="I98" s="144"/>
      <c r="J98" s="145">
        <f>J120</f>
        <v>0</v>
      </c>
      <c r="K98" s="10"/>
      <c r="L98" s="14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6"/>
      <c r="D99" s="36"/>
      <c r="E99" s="36"/>
      <c r="F99" s="36"/>
      <c r="G99" s="36"/>
      <c r="H99" s="36"/>
      <c r="I99" s="36"/>
      <c r="J99" s="36"/>
      <c r="K99" s="36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58"/>
      <c r="C100" s="59"/>
      <c r="D100" s="59"/>
      <c r="E100" s="59"/>
      <c r="F100" s="59"/>
      <c r="G100" s="59"/>
      <c r="H100" s="59"/>
      <c r="I100" s="59"/>
      <c r="J100" s="59"/>
      <c r="K100" s="59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110</v>
      </c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6"/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6"/>
      <c r="E107" s="36"/>
      <c r="F107" s="36"/>
      <c r="G107" s="36"/>
      <c r="H107" s="36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6"/>
      <c r="D108" s="36"/>
      <c r="E108" s="119" t="str">
        <f>E7</f>
        <v>Býkev větrloam LBK 110</v>
      </c>
      <c r="F108" s="30"/>
      <c r="G108" s="30"/>
      <c r="H108" s="30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97</v>
      </c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6"/>
      <c r="D110" s="36"/>
      <c r="E110" s="65" t="str">
        <f>E9</f>
        <v>4630-1 - Větrolam LBK 110</v>
      </c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6"/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6"/>
      <c r="E112" s="36"/>
      <c r="F112" s="25" t="str">
        <f>F12</f>
        <v xml:space="preserve"> </v>
      </c>
      <c r="G112" s="36"/>
      <c r="H112" s="36"/>
      <c r="I112" s="30" t="s">
        <v>22</v>
      </c>
      <c r="J112" s="67" t="str">
        <f>IF(J12="","",J12)</f>
        <v>4. 3. 2022</v>
      </c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6"/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24</v>
      </c>
      <c r="D114" s="36"/>
      <c r="E114" s="36"/>
      <c r="F114" s="25" t="str">
        <f>E15</f>
        <v xml:space="preserve"> </v>
      </c>
      <c r="G114" s="36"/>
      <c r="H114" s="36"/>
      <c r="I114" s="30" t="s">
        <v>29</v>
      </c>
      <c r="J114" s="34" t="str">
        <f>E21</f>
        <v xml:space="preserve"> </v>
      </c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27</v>
      </c>
      <c r="D115" s="36"/>
      <c r="E115" s="36"/>
      <c r="F115" s="25" t="str">
        <f>IF(E18="","",E18)</f>
        <v>Vyplň údaj</v>
      </c>
      <c r="G115" s="36"/>
      <c r="H115" s="36"/>
      <c r="I115" s="30" t="s">
        <v>31</v>
      </c>
      <c r="J115" s="34" t="str">
        <f>E24</f>
        <v xml:space="preserve"> </v>
      </c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46"/>
      <c r="B117" s="147"/>
      <c r="C117" s="148" t="s">
        <v>111</v>
      </c>
      <c r="D117" s="149" t="s">
        <v>58</v>
      </c>
      <c r="E117" s="149" t="s">
        <v>54</v>
      </c>
      <c r="F117" s="149" t="s">
        <v>55</v>
      </c>
      <c r="G117" s="149" t="s">
        <v>112</v>
      </c>
      <c r="H117" s="149" t="s">
        <v>113</v>
      </c>
      <c r="I117" s="149" t="s">
        <v>114</v>
      </c>
      <c r="J117" s="149" t="s">
        <v>101</v>
      </c>
      <c r="K117" s="150" t="s">
        <v>115</v>
      </c>
      <c r="L117" s="151"/>
      <c r="M117" s="84" t="s">
        <v>1</v>
      </c>
      <c r="N117" s="85" t="s">
        <v>37</v>
      </c>
      <c r="O117" s="85" t="s">
        <v>116</v>
      </c>
      <c r="P117" s="85" t="s">
        <v>117</v>
      </c>
      <c r="Q117" s="85" t="s">
        <v>118</v>
      </c>
      <c r="R117" s="85" t="s">
        <v>119</v>
      </c>
      <c r="S117" s="85" t="s">
        <v>120</v>
      </c>
      <c r="T117" s="86" t="s">
        <v>121</v>
      </c>
      <c r="U117" s="146"/>
      <c r="V117" s="146"/>
      <c r="W117" s="146"/>
      <c r="X117" s="146"/>
      <c r="Y117" s="146"/>
      <c r="Z117" s="146"/>
      <c r="AA117" s="146"/>
      <c r="AB117" s="146"/>
      <c r="AC117" s="146"/>
      <c r="AD117" s="146"/>
      <c r="AE117" s="146"/>
    </row>
    <row r="118" s="2" customFormat="1" ht="22.8" customHeight="1">
      <c r="A118" s="36"/>
      <c r="B118" s="37"/>
      <c r="C118" s="91" t="s">
        <v>122</v>
      </c>
      <c r="D118" s="36"/>
      <c r="E118" s="36"/>
      <c r="F118" s="36"/>
      <c r="G118" s="36"/>
      <c r="H118" s="36"/>
      <c r="I118" s="36"/>
      <c r="J118" s="152">
        <f>BK118</f>
        <v>0</v>
      </c>
      <c r="K118" s="36"/>
      <c r="L118" s="37"/>
      <c r="M118" s="87"/>
      <c r="N118" s="71"/>
      <c r="O118" s="88"/>
      <c r="P118" s="153">
        <f>P119</f>
        <v>0</v>
      </c>
      <c r="Q118" s="88"/>
      <c r="R118" s="153">
        <f>R119</f>
        <v>15.345411000000002</v>
      </c>
      <c r="S118" s="88"/>
      <c r="T118" s="154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7" t="s">
        <v>72</v>
      </c>
      <c r="AU118" s="17" t="s">
        <v>103</v>
      </c>
      <c r="BK118" s="155">
        <f>BK119</f>
        <v>0</v>
      </c>
    </row>
    <row r="119" s="12" customFormat="1" ht="25.92" customHeight="1">
      <c r="A119" s="12"/>
      <c r="B119" s="156"/>
      <c r="C119" s="12"/>
      <c r="D119" s="157" t="s">
        <v>72</v>
      </c>
      <c r="E119" s="158" t="s">
        <v>123</v>
      </c>
      <c r="F119" s="158" t="s">
        <v>123</v>
      </c>
      <c r="G119" s="12"/>
      <c r="H119" s="12"/>
      <c r="I119" s="159"/>
      <c r="J119" s="160">
        <f>BK119</f>
        <v>0</v>
      </c>
      <c r="K119" s="12"/>
      <c r="L119" s="156"/>
      <c r="M119" s="161"/>
      <c r="N119" s="162"/>
      <c r="O119" s="162"/>
      <c r="P119" s="163">
        <f>P120</f>
        <v>0</v>
      </c>
      <c r="Q119" s="162"/>
      <c r="R119" s="163">
        <f>R120</f>
        <v>15.345411000000002</v>
      </c>
      <c r="S119" s="162"/>
      <c r="T119" s="164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7" t="s">
        <v>81</v>
      </c>
      <c r="AT119" s="165" t="s">
        <v>72</v>
      </c>
      <c r="AU119" s="165" t="s">
        <v>73</v>
      </c>
      <c r="AY119" s="157" t="s">
        <v>125</v>
      </c>
      <c r="BK119" s="166">
        <f>BK120</f>
        <v>0</v>
      </c>
    </row>
    <row r="120" s="12" customFormat="1" ht="22.8" customHeight="1">
      <c r="A120" s="12"/>
      <c r="B120" s="156"/>
      <c r="C120" s="12"/>
      <c r="D120" s="157" t="s">
        <v>72</v>
      </c>
      <c r="E120" s="167" t="s">
        <v>181</v>
      </c>
      <c r="F120" s="167" t="s">
        <v>182</v>
      </c>
      <c r="G120" s="12"/>
      <c r="H120" s="12"/>
      <c r="I120" s="159"/>
      <c r="J120" s="168">
        <f>BK120</f>
        <v>0</v>
      </c>
      <c r="K120" s="12"/>
      <c r="L120" s="156"/>
      <c r="M120" s="161"/>
      <c r="N120" s="162"/>
      <c r="O120" s="162"/>
      <c r="P120" s="163">
        <f>SUM(P121:P189)</f>
        <v>0</v>
      </c>
      <c r="Q120" s="162"/>
      <c r="R120" s="163">
        <f>SUM(R121:R189)</f>
        <v>15.345411000000002</v>
      </c>
      <c r="S120" s="162"/>
      <c r="T120" s="164">
        <f>SUM(T121:T189)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7" t="s">
        <v>81</v>
      </c>
      <c r="AT120" s="165" t="s">
        <v>72</v>
      </c>
      <c r="AU120" s="165" t="s">
        <v>81</v>
      </c>
      <c r="AY120" s="157" t="s">
        <v>125</v>
      </c>
      <c r="BK120" s="166">
        <f>SUM(BK121:BK189)</f>
        <v>0</v>
      </c>
    </row>
    <row r="121" s="2" customFormat="1" ht="24.15" customHeight="1">
      <c r="A121" s="36"/>
      <c r="B121" s="169"/>
      <c r="C121" s="170" t="s">
        <v>81</v>
      </c>
      <c r="D121" s="170" t="s">
        <v>128</v>
      </c>
      <c r="E121" s="171" t="s">
        <v>183</v>
      </c>
      <c r="F121" s="172" t="s">
        <v>184</v>
      </c>
      <c r="G121" s="173" t="s">
        <v>185</v>
      </c>
      <c r="H121" s="174">
        <v>1.706</v>
      </c>
      <c r="I121" s="175"/>
      <c r="J121" s="176">
        <f>ROUND(I121*H121,2)</f>
        <v>0</v>
      </c>
      <c r="K121" s="172" t="s">
        <v>132</v>
      </c>
      <c r="L121" s="37"/>
      <c r="M121" s="177" t="s">
        <v>1</v>
      </c>
      <c r="N121" s="178" t="s">
        <v>38</v>
      </c>
      <c r="O121" s="75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1" t="s">
        <v>133</v>
      </c>
      <c r="AT121" s="181" t="s">
        <v>128</v>
      </c>
      <c r="AU121" s="181" t="s">
        <v>83</v>
      </c>
      <c r="AY121" s="17" t="s">
        <v>125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7" t="s">
        <v>81</v>
      </c>
      <c r="BK121" s="182">
        <f>ROUND(I121*H121,2)</f>
        <v>0</v>
      </c>
      <c r="BL121" s="17" t="s">
        <v>133</v>
      </c>
      <c r="BM121" s="181" t="s">
        <v>83</v>
      </c>
    </row>
    <row r="122" s="2" customFormat="1">
      <c r="A122" s="36"/>
      <c r="B122" s="37"/>
      <c r="C122" s="36"/>
      <c r="D122" s="183" t="s">
        <v>135</v>
      </c>
      <c r="E122" s="36"/>
      <c r="F122" s="184" t="s">
        <v>184</v>
      </c>
      <c r="G122" s="36"/>
      <c r="H122" s="36"/>
      <c r="I122" s="185"/>
      <c r="J122" s="36"/>
      <c r="K122" s="36"/>
      <c r="L122" s="37"/>
      <c r="M122" s="186"/>
      <c r="N122" s="187"/>
      <c r="O122" s="75"/>
      <c r="P122" s="75"/>
      <c r="Q122" s="75"/>
      <c r="R122" s="75"/>
      <c r="S122" s="75"/>
      <c r="T122" s="7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7" t="s">
        <v>135</v>
      </c>
      <c r="AU122" s="17" t="s">
        <v>83</v>
      </c>
    </row>
    <row r="123" s="2" customFormat="1">
      <c r="A123" s="36"/>
      <c r="B123" s="37"/>
      <c r="C123" s="36"/>
      <c r="D123" s="188" t="s">
        <v>137</v>
      </c>
      <c r="E123" s="36"/>
      <c r="F123" s="189" t="s">
        <v>186</v>
      </c>
      <c r="G123" s="36"/>
      <c r="H123" s="36"/>
      <c r="I123" s="185"/>
      <c r="J123" s="36"/>
      <c r="K123" s="36"/>
      <c r="L123" s="37"/>
      <c r="M123" s="186"/>
      <c r="N123" s="187"/>
      <c r="O123" s="75"/>
      <c r="P123" s="75"/>
      <c r="Q123" s="75"/>
      <c r="R123" s="75"/>
      <c r="S123" s="75"/>
      <c r="T123" s="7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7" t="s">
        <v>137</v>
      </c>
      <c r="AU123" s="17" t="s">
        <v>83</v>
      </c>
    </row>
    <row r="124" s="13" customFormat="1">
      <c r="A124" s="13"/>
      <c r="B124" s="195"/>
      <c r="C124" s="13"/>
      <c r="D124" s="183" t="s">
        <v>187</v>
      </c>
      <c r="E124" s="196" t="s">
        <v>1</v>
      </c>
      <c r="F124" s="197" t="s">
        <v>188</v>
      </c>
      <c r="G124" s="13"/>
      <c r="H124" s="198">
        <v>1.706</v>
      </c>
      <c r="I124" s="199"/>
      <c r="J124" s="13"/>
      <c r="K124" s="13"/>
      <c r="L124" s="195"/>
      <c r="M124" s="200"/>
      <c r="N124" s="201"/>
      <c r="O124" s="201"/>
      <c r="P124" s="201"/>
      <c r="Q124" s="201"/>
      <c r="R124" s="201"/>
      <c r="S124" s="201"/>
      <c r="T124" s="20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6" t="s">
        <v>187</v>
      </c>
      <c r="AU124" s="196" t="s">
        <v>83</v>
      </c>
      <c r="AV124" s="13" t="s">
        <v>83</v>
      </c>
      <c r="AW124" s="13" t="s">
        <v>30</v>
      </c>
      <c r="AX124" s="13" t="s">
        <v>73</v>
      </c>
      <c r="AY124" s="196" t="s">
        <v>125</v>
      </c>
    </row>
    <row r="125" s="14" customFormat="1">
      <c r="A125" s="14"/>
      <c r="B125" s="203"/>
      <c r="C125" s="14"/>
      <c r="D125" s="183" t="s">
        <v>187</v>
      </c>
      <c r="E125" s="204" t="s">
        <v>1</v>
      </c>
      <c r="F125" s="205" t="s">
        <v>189</v>
      </c>
      <c r="G125" s="14"/>
      <c r="H125" s="206">
        <v>1.706</v>
      </c>
      <c r="I125" s="207"/>
      <c r="J125" s="14"/>
      <c r="K125" s="14"/>
      <c r="L125" s="203"/>
      <c r="M125" s="208"/>
      <c r="N125" s="209"/>
      <c r="O125" s="209"/>
      <c r="P125" s="209"/>
      <c r="Q125" s="209"/>
      <c r="R125" s="209"/>
      <c r="S125" s="209"/>
      <c r="T125" s="21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04" t="s">
        <v>187</v>
      </c>
      <c r="AU125" s="204" t="s">
        <v>83</v>
      </c>
      <c r="AV125" s="14" t="s">
        <v>133</v>
      </c>
      <c r="AW125" s="14" t="s">
        <v>30</v>
      </c>
      <c r="AX125" s="14" t="s">
        <v>81</v>
      </c>
      <c r="AY125" s="204" t="s">
        <v>125</v>
      </c>
    </row>
    <row r="126" s="2" customFormat="1" ht="37.8" customHeight="1">
      <c r="A126" s="36"/>
      <c r="B126" s="169"/>
      <c r="C126" s="170" t="s">
        <v>83</v>
      </c>
      <c r="D126" s="170" t="s">
        <v>128</v>
      </c>
      <c r="E126" s="171" t="s">
        <v>190</v>
      </c>
      <c r="F126" s="172" t="s">
        <v>191</v>
      </c>
      <c r="G126" s="173" t="s">
        <v>185</v>
      </c>
      <c r="H126" s="174">
        <v>1.706</v>
      </c>
      <c r="I126" s="175"/>
      <c r="J126" s="176">
        <f>ROUND(I126*H126,2)</f>
        <v>0</v>
      </c>
      <c r="K126" s="172" t="s">
        <v>132</v>
      </c>
      <c r="L126" s="37"/>
      <c r="M126" s="177" t="s">
        <v>1</v>
      </c>
      <c r="N126" s="178" t="s">
        <v>38</v>
      </c>
      <c r="O126" s="75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1" t="s">
        <v>133</v>
      </c>
      <c r="AT126" s="181" t="s">
        <v>128</v>
      </c>
      <c r="AU126" s="181" t="s">
        <v>83</v>
      </c>
      <c r="AY126" s="17" t="s">
        <v>125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7" t="s">
        <v>81</v>
      </c>
      <c r="BK126" s="182">
        <f>ROUND(I126*H126,2)</f>
        <v>0</v>
      </c>
      <c r="BL126" s="17" t="s">
        <v>133</v>
      </c>
      <c r="BM126" s="181" t="s">
        <v>133</v>
      </c>
    </row>
    <row r="127" s="2" customFormat="1">
      <c r="A127" s="36"/>
      <c r="B127" s="37"/>
      <c r="C127" s="36"/>
      <c r="D127" s="183" t="s">
        <v>135</v>
      </c>
      <c r="E127" s="36"/>
      <c r="F127" s="184" t="s">
        <v>191</v>
      </c>
      <c r="G127" s="36"/>
      <c r="H127" s="36"/>
      <c r="I127" s="185"/>
      <c r="J127" s="36"/>
      <c r="K127" s="36"/>
      <c r="L127" s="37"/>
      <c r="M127" s="186"/>
      <c r="N127" s="187"/>
      <c r="O127" s="75"/>
      <c r="P127" s="75"/>
      <c r="Q127" s="75"/>
      <c r="R127" s="75"/>
      <c r="S127" s="75"/>
      <c r="T127" s="7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7" t="s">
        <v>135</v>
      </c>
      <c r="AU127" s="17" t="s">
        <v>83</v>
      </c>
    </row>
    <row r="128" s="2" customFormat="1">
      <c r="A128" s="36"/>
      <c r="B128" s="37"/>
      <c r="C128" s="36"/>
      <c r="D128" s="188" t="s">
        <v>137</v>
      </c>
      <c r="E128" s="36"/>
      <c r="F128" s="189" t="s">
        <v>192</v>
      </c>
      <c r="G128" s="36"/>
      <c r="H128" s="36"/>
      <c r="I128" s="185"/>
      <c r="J128" s="36"/>
      <c r="K128" s="36"/>
      <c r="L128" s="37"/>
      <c r="M128" s="186"/>
      <c r="N128" s="187"/>
      <c r="O128" s="75"/>
      <c r="P128" s="75"/>
      <c r="Q128" s="75"/>
      <c r="R128" s="75"/>
      <c r="S128" s="75"/>
      <c r="T128" s="7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7" t="s">
        <v>137</v>
      </c>
      <c r="AU128" s="17" t="s">
        <v>83</v>
      </c>
    </row>
    <row r="129" s="13" customFormat="1">
      <c r="A129" s="13"/>
      <c r="B129" s="195"/>
      <c r="C129" s="13"/>
      <c r="D129" s="183" t="s">
        <v>187</v>
      </c>
      <c r="E129" s="196" t="s">
        <v>1</v>
      </c>
      <c r="F129" s="197" t="s">
        <v>193</v>
      </c>
      <c r="G129" s="13"/>
      <c r="H129" s="198">
        <v>1.706</v>
      </c>
      <c r="I129" s="199"/>
      <c r="J129" s="13"/>
      <c r="K129" s="13"/>
      <c r="L129" s="195"/>
      <c r="M129" s="200"/>
      <c r="N129" s="201"/>
      <c r="O129" s="201"/>
      <c r="P129" s="201"/>
      <c r="Q129" s="201"/>
      <c r="R129" s="201"/>
      <c r="S129" s="201"/>
      <c r="T129" s="20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6" t="s">
        <v>187</v>
      </c>
      <c r="AU129" s="196" t="s">
        <v>83</v>
      </c>
      <c r="AV129" s="13" t="s">
        <v>83</v>
      </c>
      <c r="AW129" s="13" t="s">
        <v>30</v>
      </c>
      <c r="AX129" s="13" t="s">
        <v>73</v>
      </c>
      <c r="AY129" s="196" t="s">
        <v>125</v>
      </c>
    </row>
    <row r="130" s="14" customFormat="1">
      <c r="A130" s="14"/>
      <c r="B130" s="203"/>
      <c r="C130" s="14"/>
      <c r="D130" s="183" t="s">
        <v>187</v>
      </c>
      <c r="E130" s="204" t="s">
        <v>1</v>
      </c>
      <c r="F130" s="205" t="s">
        <v>189</v>
      </c>
      <c r="G130" s="14"/>
      <c r="H130" s="206">
        <v>1.706</v>
      </c>
      <c r="I130" s="207"/>
      <c r="J130" s="14"/>
      <c r="K130" s="14"/>
      <c r="L130" s="203"/>
      <c r="M130" s="208"/>
      <c r="N130" s="209"/>
      <c r="O130" s="209"/>
      <c r="P130" s="209"/>
      <c r="Q130" s="209"/>
      <c r="R130" s="209"/>
      <c r="S130" s="209"/>
      <c r="T130" s="21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04" t="s">
        <v>187</v>
      </c>
      <c r="AU130" s="204" t="s">
        <v>83</v>
      </c>
      <c r="AV130" s="14" t="s">
        <v>133</v>
      </c>
      <c r="AW130" s="14" t="s">
        <v>30</v>
      </c>
      <c r="AX130" s="14" t="s">
        <v>81</v>
      </c>
      <c r="AY130" s="204" t="s">
        <v>125</v>
      </c>
    </row>
    <row r="131" s="2" customFormat="1" ht="24.15" customHeight="1">
      <c r="A131" s="36"/>
      <c r="B131" s="169"/>
      <c r="C131" s="170" t="s">
        <v>150</v>
      </c>
      <c r="D131" s="170" t="s">
        <v>128</v>
      </c>
      <c r="E131" s="171" t="s">
        <v>194</v>
      </c>
      <c r="F131" s="172" t="s">
        <v>195</v>
      </c>
      <c r="G131" s="173" t="s">
        <v>196</v>
      </c>
      <c r="H131" s="174">
        <v>17055</v>
      </c>
      <c r="I131" s="175"/>
      <c r="J131" s="176">
        <f>ROUND(I131*H131,2)</f>
        <v>0</v>
      </c>
      <c r="K131" s="172" t="s">
        <v>132</v>
      </c>
      <c r="L131" s="37"/>
      <c r="M131" s="177" t="s">
        <v>1</v>
      </c>
      <c r="N131" s="178" t="s">
        <v>38</v>
      </c>
      <c r="O131" s="75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1" t="s">
        <v>133</v>
      </c>
      <c r="AT131" s="181" t="s">
        <v>128</v>
      </c>
      <c r="AU131" s="181" t="s">
        <v>83</v>
      </c>
      <c r="AY131" s="17" t="s">
        <v>125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7" t="s">
        <v>81</v>
      </c>
      <c r="BK131" s="182">
        <f>ROUND(I131*H131,2)</f>
        <v>0</v>
      </c>
      <c r="BL131" s="17" t="s">
        <v>133</v>
      </c>
      <c r="BM131" s="181" t="s">
        <v>169</v>
      </c>
    </row>
    <row r="132" s="2" customFormat="1">
      <c r="A132" s="36"/>
      <c r="B132" s="37"/>
      <c r="C132" s="36"/>
      <c r="D132" s="183" t="s">
        <v>135</v>
      </c>
      <c r="E132" s="36"/>
      <c r="F132" s="184" t="s">
        <v>195</v>
      </c>
      <c r="G132" s="36"/>
      <c r="H132" s="36"/>
      <c r="I132" s="185"/>
      <c r="J132" s="36"/>
      <c r="K132" s="36"/>
      <c r="L132" s="37"/>
      <c r="M132" s="186"/>
      <c r="N132" s="187"/>
      <c r="O132" s="75"/>
      <c r="P132" s="75"/>
      <c r="Q132" s="75"/>
      <c r="R132" s="75"/>
      <c r="S132" s="75"/>
      <c r="T132" s="7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7" t="s">
        <v>135</v>
      </c>
      <c r="AU132" s="17" t="s">
        <v>83</v>
      </c>
    </row>
    <row r="133" s="2" customFormat="1">
      <c r="A133" s="36"/>
      <c r="B133" s="37"/>
      <c r="C133" s="36"/>
      <c r="D133" s="188" t="s">
        <v>137</v>
      </c>
      <c r="E133" s="36"/>
      <c r="F133" s="189" t="s">
        <v>197</v>
      </c>
      <c r="G133" s="36"/>
      <c r="H133" s="36"/>
      <c r="I133" s="185"/>
      <c r="J133" s="36"/>
      <c r="K133" s="36"/>
      <c r="L133" s="37"/>
      <c r="M133" s="186"/>
      <c r="N133" s="187"/>
      <c r="O133" s="75"/>
      <c r="P133" s="75"/>
      <c r="Q133" s="75"/>
      <c r="R133" s="75"/>
      <c r="S133" s="75"/>
      <c r="T133" s="7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7" t="s">
        <v>137</v>
      </c>
      <c r="AU133" s="17" t="s">
        <v>83</v>
      </c>
    </row>
    <row r="134" s="2" customFormat="1" ht="21.75" customHeight="1">
      <c r="A134" s="36"/>
      <c r="B134" s="169"/>
      <c r="C134" s="170" t="s">
        <v>133</v>
      </c>
      <c r="D134" s="170" t="s">
        <v>128</v>
      </c>
      <c r="E134" s="171" t="s">
        <v>198</v>
      </c>
      <c r="F134" s="172" t="s">
        <v>199</v>
      </c>
      <c r="G134" s="173" t="s">
        <v>196</v>
      </c>
      <c r="H134" s="174">
        <v>17055</v>
      </c>
      <c r="I134" s="175"/>
      <c r="J134" s="176">
        <f>ROUND(I134*H134,2)</f>
        <v>0</v>
      </c>
      <c r="K134" s="172" t="s">
        <v>132</v>
      </c>
      <c r="L134" s="37"/>
      <c r="M134" s="177" t="s">
        <v>1</v>
      </c>
      <c r="N134" s="178" t="s">
        <v>38</v>
      </c>
      <c r="O134" s="75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1" t="s">
        <v>133</v>
      </c>
      <c r="AT134" s="181" t="s">
        <v>128</v>
      </c>
      <c r="AU134" s="181" t="s">
        <v>83</v>
      </c>
      <c r="AY134" s="17" t="s">
        <v>125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7" t="s">
        <v>81</v>
      </c>
      <c r="BK134" s="182">
        <f>ROUND(I134*H134,2)</f>
        <v>0</v>
      </c>
      <c r="BL134" s="17" t="s">
        <v>133</v>
      </c>
      <c r="BM134" s="181" t="s">
        <v>200</v>
      </c>
    </row>
    <row r="135" s="2" customFormat="1">
      <c r="A135" s="36"/>
      <c r="B135" s="37"/>
      <c r="C135" s="36"/>
      <c r="D135" s="183" t="s">
        <v>135</v>
      </c>
      <c r="E135" s="36"/>
      <c r="F135" s="184" t="s">
        <v>199</v>
      </c>
      <c r="G135" s="36"/>
      <c r="H135" s="36"/>
      <c r="I135" s="185"/>
      <c r="J135" s="36"/>
      <c r="K135" s="36"/>
      <c r="L135" s="37"/>
      <c r="M135" s="186"/>
      <c r="N135" s="187"/>
      <c r="O135" s="75"/>
      <c r="P135" s="75"/>
      <c r="Q135" s="75"/>
      <c r="R135" s="75"/>
      <c r="S135" s="75"/>
      <c r="T135" s="7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7" t="s">
        <v>135</v>
      </c>
      <c r="AU135" s="17" t="s">
        <v>83</v>
      </c>
    </row>
    <row r="136" s="2" customFormat="1">
      <c r="A136" s="36"/>
      <c r="B136" s="37"/>
      <c r="C136" s="36"/>
      <c r="D136" s="188" t="s">
        <v>137</v>
      </c>
      <c r="E136" s="36"/>
      <c r="F136" s="189" t="s">
        <v>201</v>
      </c>
      <c r="G136" s="36"/>
      <c r="H136" s="36"/>
      <c r="I136" s="185"/>
      <c r="J136" s="36"/>
      <c r="K136" s="36"/>
      <c r="L136" s="37"/>
      <c r="M136" s="186"/>
      <c r="N136" s="187"/>
      <c r="O136" s="75"/>
      <c r="P136" s="75"/>
      <c r="Q136" s="75"/>
      <c r="R136" s="75"/>
      <c r="S136" s="75"/>
      <c r="T136" s="7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7" t="s">
        <v>137</v>
      </c>
      <c r="AU136" s="17" t="s">
        <v>83</v>
      </c>
    </row>
    <row r="137" s="2" customFormat="1" ht="37.8" customHeight="1">
      <c r="A137" s="36"/>
      <c r="B137" s="169"/>
      <c r="C137" s="170" t="s">
        <v>147</v>
      </c>
      <c r="D137" s="170" t="s">
        <v>128</v>
      </c>
      <c r="E137" s="171" t="s">
        <v>202</v>
      </c>
      <c r="F137" s="172" t="s">
        <v>203</v>
      </c>
      <c r="G137" s="173" t="s">
        <v>196</v>
      </c>
      <c r="H137" s="174">
        <v>17055</v>
      </c>
      <c r="I137" s="175"/>
      <c r="J137" s="176">
        <f>ROUND(I137*H137,2)</f>
        <v>0</v>
      </c>
      <c r="K137" s="172" t="s">
        <v>132</v>
      </c>
      <c r="L137" s="37"/>
      <c r="M137" s="177" t="s">
        <v>1</v>
      </c>
      <c r="N137" s="178" t="s">
        <v>38</v>
      </c>
      <c r="O137" s="75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1" t="s">
        <v>133</v>
      </c>
      <c r="AT137" s="181" t="s">
        <v>128</v>
      </c>
      <c r="AU137" s="181" t="s">
        <v>83</v>
      </c>
      <c r="AY137" s="17" t="s">
        <v>125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7" t="s">
        <v>81</v>
      </c>
      <c r="BK137" s="182">
        <f>ROUND(I137*H137,2)</f>
        <v>0</v>
      </c>
      <c r="BL137" s="17" t="s">
        <v>133</v>
      </c>
      <c r="BM137" s="181" t="s">
        <v>204</v>
      </c>
    </row>
    <row r="138" s="2" customFormat="1">
      <c r="A138" s="36"/>
      <c r="B138" s="37"/>
      <c r="C138" s="36"/>
      <c r="D138" s="183" t="s">
        <v>135</v>
      </c>
      <c r="E138" s="36"/>
      <c r="F138" s="184" t="s">
        <v>203</v>
      </c>
      <c r="G138" s="36"/>
      <c r="H138" s="36"/>
      <c r="I138" s="185"/>
      <c r="J138" s="36"/>
      <c r="K138" s="36"/>
      <c r="L138" s="37"/>
      <c r="M138" s="186"/>
      <c r="N138" s="187"/>
      <c r="O138" s="75"/>
      <c r="P138" s="75"/>
      <c r="Q138" s="75"/>
      <c r="R138" s="75"/>
      <c r="S138" s="75"/>
      <c r="T138" s="7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7" t="s">
        <v>135</v>
      </c>
      <c r="AU138" s="17" t="s">
        <v>83</v>
      </c>
    </row>
    <row r="139" s="2" customFormat="1">
      <c r="A139" s="36"/>
      <c r="B139" s="37"/>
      <c r="C139" s="36"/>
      <c r="D139" s="188" t="s">
        <v>137</v>
      </c>
      <c r="E139" s="36"/>
      <c r="F139" s="189" t="s">
        <v>205</v>
      </c>
      <c r="G139" s="36"/>
      <c r="H139" s="36"/>
      <c r="I139" s="185"/>
      <c r="J139" s="36"/>
      <c r="K139" s="36"/>
      <c r="L139" s="37"/>
      <c r="M139" s="186"/>
      <c r="N139" s="187"/>
      <c r="O139" s="75"/>
      <c r="P139" s="75"/>
      <c r="Q139" s="75"/>
      <c r="R139" s="75"/>
      <c r="S139" s="75"/>
      <c r="T139" s="7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7" t="s">
        <v>137</v>
      </c>
      <c r="AU139" s="17" t="s">
        <v>83</v>
      </c>
    </row>
    <row r="140" s="2" customFormat="1" ht="16.5" customHeight="1">
      <c r="A140" s="36"/>
      <c r="B140" s="169"/>
      <c r="C140" s="211" t="s">
        <v>169</v>
      </c>
      <c r="D140" s="211" t="s">
        <v>206</v>
      </c>
      <c r="E140" s="212" t="s">
        <v>207</v>
      </c>
      <c r="F140" s="213" t="s">
        <v>208</v>
      </c>
      <c r="G140" s="214" t="s">
        <v>209</v>
      </c>
      <c r="H140" s="215">
        <v>71.631</v>
      </c>
      <c r="I140" s="216"/>
      <c r="J140" s="217">
        <f>ROUND(I140*H140,2)</f>
        <v>0</v>
      </c>
      <c r="K140" s="213" t="s">
        <v>132</v>
      </c>
      <c r="L140" s="218"/>
      <c r="M140" s="219" t="s">
        <v>1</v>
      </c>
      <c r="N140" s="220" t="s">
        <v>38</v>
      </c>
      <c r="O140" s="75"/>
      <c r="P140" s="179">
        <f>O140*H140</f>
        <v>0</v>
      </c>
      <c r="Q140" s="179">
        <v>0.001</v>
      </c>
      <c r="R140" s="179">
        <f>Q140*H140</f>
        <v>0.071631</v>
      </c>
      <c r="S140" s="179">
        <v>0</v>
      </c>
      <c r="T140" s="18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1" t="s">
        <v>200</v>
      </c>
      <c r="AT140" s="181" t="s">
        <v>206</v>
      </c>
      <c r="AU140" s="181" t="s">
        <v>83</v>
      </c>
      <c r="AY140" s="17" t="s">
        <v>125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7" t="s">
        <v>81</v>
      </c>
      <c r="BK140" s="182">
        <f>ROUND(I140*H140,2)</f>
        <v>0</v>
      </c>
      <c r="BL140" s="17" t="s">
        <v>133</v>
      </c>
      <c r="BM140" s="181" t="s">
        <v>210</v>
      </c>
    </row>
    <row r="141" s="2" customFormat="1">
      <c r="A141" s="36"/>
      <c r="B141" s="37"/>
      <c r="C141" s="36"/>
      <c r="D141" s="183" t="s">
        <v>135</v>
      </c>
      <c r="E141" s="36"/>
      <c r="F141" s="184" t="s">
        <v>208</v>
      </c>
      <c r="G141" s="36"/>
      <c r="H141" s="36"/>
      <c r="I141" s="185"/>
      <c r="J141" s="36"/>
      <c r="K141" s="36"/>
      <c r="L141" s="37"/>
      <c r="M141" s="186"/>
      <c r="N141" s="187"/>
      <c r="O141" s="75"/>
      <c r="P141" s="75"/>
      <c r="Q141" s="75"/>
      <c r="R141" s="75"/>
      <c r="S141" s="75"/>
      <c r="T141" s="7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7" t="s">
        <v>135</v>
      </c>
      <c r="AU141" s="17" t="s">
        <v>83</v>
      </c>
    </row>
    <row r="142" s="13" customFormat="1">
      <c r="A142" s="13"/>
      <c r="B142" s="195"/>
      <c r="C142" s="13"/>
      <c r="D142" s="183" t="s">
        <v>187</v>
      </c>
      <c r="E142" s="196" t="s">
        <v>1</v>
      </c>
      <c r="F142" s="197" t="s">
        <v>211</v>
      </c>
      <c r="G142" s="13"/>
      <c r="H142" s="198">
        <v>71.631</v>
      </c>
      <c r="I142" s="199"/>
      <c r="J142" s="13"/>
      <c r="K142" s="13"/>
      <c r="L142" s="195"/>
      <c r="M142" s="200"/>
      <c r="N142" s="201"/>
      <c r="O142" s="201"/>
      <c r="P142" s="201"/>
      <c r="Q142" s="201"/>
      <c r="R142" s="201"/>
      <c r="S142" s="201"/>
      <c r="T142" s="20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6" t="s">
        <v>187</v>
      </c>
      <c r="AU142" s="196" t="s">
        <v>83</v>
      </c>
      <c r="AV142" s="13" t="s">
        <v>83</v>
      </c>
      <c r="AW142" s="13" t="s">
        <v>30</v>
      </c>
      <c r="AX142" s="13" t="s">
        <v>73</v>
      </c>
      <c r="AY142" s="196" t="s">
        <v>125</v>
      </c>
    </row>
    <row r="143" s="14" customFormat="1">
      <c r="A143" s="14"/>
      <c r="B143" s="203"/>
      <c r="C143" s="14"/>
      <c r="D143" s="183" t="s">
        <v>187</v>
      </c>
      <c r="E143" s="204" t="s">
        <v>1</v>
      </c>
      <c r="F143" s="205" t="s">
        <v>189</v>
      </c>
      <c r="G143" s="14"/>
      <c r="H143" s="206">
        <v>71.631</v>
      </c>
      <c r="I143" s="207"/>
      <c r="J143" s="14"/>
      <c r="K143" s="14"/>
      <c r="L143" s="203"/>
      <c r="M143" s="208"/>
      <c r="N143" s="209"/>
      <c r="O143" s="209"/>
      <c r="P143" s="209"/>
      <c r="Q143" s="209"/>
      <c r="R143" s="209"/>
      <c r="S143" s="209"/>
      <c r="T143" s="21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4" t="s">
        <v>187</v>
      </c>
      <c r="AU143" s="204" t="s">
        <v>83</v>
      </c>
      <c r="AV143" s="14" t="s">
        <v>133</v>
      </c>
      <c r="AW143" s="14" t="s">
        <v>30</v>
      </c>
      <c r="AX143" s="14" t="s">
        <v>81</v>
      </c>
      <c r="AY143" s="204" t="s">
        <v>125</v>
      </c>
    </row>
    <row r="144" s="2" customFormat="1" ht="37.8" customHeight="1">
      <c r="A144" s="36"/>
      <c r="B144" s="169"/>
      <c r="C144" s="170" t="s">
        <v>174</v>
      </c>
      <c r="D144" s="170" t="s">
        <v>128</v>
      </c>
      <c r="E144" s="171" t="s">
        <v>212</v>
      </c>
      <c r="F144" s="172" t="s">
        <v>213</v>
      </c>
      <c r="G144" s="173" t="s">
        <v>214</v>
      </c>
      <c r="H144" s="174">
        <v>2510</v>
      </c>
      <c r="I144" s="175"/>
      <c r="J144" s="176">
        <f>ROUND(I144*H144,2)</f>
        <v>0</v>
      </c>
      <c r="K144" s="172" t="s">
        <v>1</v>
      </c>
      <c r="L144" s="37"/>
      <c r="M144" s="177" t="s">
        <v>1</v>
      </c>
      <c r="N144" s="178" t="s">
        <v>38</v>
      </c>
      <c r="O144" s="75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1" t="s">
        <v>133</v>
      </c>
      <c r="AT144" s="181" t="s">
        <v>128</v>
      </c>
      <c r="AU144" s="181" t="s">
        <v>83</v>
      </c>
      <c r="AY144" s="17" t="s">
        <v>125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7" t="s">
        <v>81</v>
      </c>
      <c r="BK144" s="182">
        <f>ROUND(I144*H144,2)</f>
        <v>0</v>
      </c>
      <c r="BL144" s="17" t="s">
        <v>133</v>
      </c>
      <c r="BM144" s="181" t="s">
        <v>215</v>
      </c>
    </row>
    <row r="145" s="2" customFormat="1">
      <c r="A145" s="36"/>
      <c r="B145" s="37"/>
      <c r="C145" s="36"/>
      <c r="D145" s="183" t="s">
        <v>135</v>
      </c>
      <c r="E145" s="36"/>
      <c r="F145" s="184" t="s">
        <v>213</v>
      </c>
      <c r="G145" s="36"/>
      <c r="H145" s="36"/>
      <c r="I145" s="185"/>
      <c r="J145" s="36"/>
      <c r="K145" s="36"/>
      <c r="L145" s="37"/>
      <c r="M145" s="186"/>
      <c r="N145" s="187"/>
      <c r="O145" s="75"/>
      <c r="P145" s="75"/>
      <c r="Q145" s="75"/>
      <c r="R145" s="75"/>
      <c r="S145" s="75"/>
      <c r="T145" s="7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7" t="s">
        <v>135</v>
      </c>
      <c r="AU145" s="17" t="s">
        <v>83</v>
      </c>
    </row>
    <row r="146" s="13" customFormat="1">
      <c r="A146" s="13"/>
      <c r="B146" s="195"/>
      <c r="C146" s="13"/>
      <c r="D146" s="183" t="s">
        <v>187</v>
      </c>
      <c r="E146" s="196" t="s">
        <v>1</v>
      </c>
      <c r="F146" s="197" t="s">
        <v>216</v>
      </c>
      <c r="G146" s="13"/>
      <c r="H146" s="198">
        <v>2510</v>
      </c>
      <c r="I146" s="199"/>
      <c r="J146" s="13"/>
      <c r="K146" s="13"/>
      <c r="L146" s="195"/>
      <c r="M146" s="200"/>
      <c r="N146" s="201"/>
      <c r="O146" s="201"/>
      <c r="P146" s="201"/>
      <c r="Q146" s="201"/>
      <c r="R146" s="201"/>
      <c r="S146" s="201"/>
      <c r="T146" s="20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6" t="s">
        <v>187</v>
      </c>
      <c r="AU146" s="196" t="s">
        <v>83</v>
      </c>
      <c r="AV146" s="13" t="s">
        <v>83</v>
      </c>
      <c r="AW146" s="13" t="s">
        <v>30</v>
      </c>
      <c r="AX146" s="13" t="s">
        <v>73</v>
      </c>
      <c r="AY146" s="196" t="s">
        <v>125</v>
      </c>
    </row>
    <row r="147" s="14" customFormat="1">
      <c r="A147" s="14"/>
      <c r="B147" s="203"/>
      <c r="C147" s="14"/>
      <c r="D147" s="183" t="s">
        <v>187</v>
      </c>
      <c r="E147" s="204" t="s">
        <v>1</v>
      </c>
      <c r="F147" s="205" t="s">
        <v>189</v>
      </c>
      <c r="G147" s="14"/>
      <c r="H147" s="206">
        <v>2510</v>
      </c>
      <c r="I147" s="207"/>
      <c r="J147" s="14"/>
      <c r="K147" s="14"/>
      <c r="L147" s="203"/>
      <c r="M147" s="208"/>
      <c r="N147" s="209"/>
      <c r="O147" s="209"/>
      <c r="P147" s="209"/>
      <c r="Q147" s="209"/>
      <c r="R147" s="209"/>
      <c r="S147" s="209"/>
      <c r="T147" s="21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4" t="s">
        <v>187</v>
      </c>
      <c r="AU147" s="204" t="s">
        <v>83</v>
      </c>
      <c r="AV147" s="14" t="s">
        <v>133</v>
      </c>
      <c r="AW147" s="14" t="s">
        <v>30</v>
      </c>
      <c r="AX147" s="14" t="s">
        <v>81</v>
      </c>
      <c r="AY147" s="204" t="s">
        <v>125</v>
      </c>
    </row>
    <row r="148" s="2" customFormat="1" ht="24.15" customHeight="1">
      <c r="A148" s="36"/>
      <c r="B148" s="169"/>
      <c r="C148" s="170" t="s">
        <v>200</v>
      </c>
      <c r="D148" s="170" t="s">
        <v>128</v>
      </c>
      <c r="E148" s="171" t="s">
        <v>217</v>
      </c>
      <c r="F148" s="172" t="s">
        <v>218</v>
      </c>
      <c r="G148" s="173" t="s">
        <v>214</v>
      </c>
      <c r="H148" s="174">
        <v>12</v>
      </c>
      <c r="I148" s="175"/>
      <c r="J148" s="176">
        <f>ROUND(I148*H148,2)</f>
        <v>0</v>
      </c>
      <c r="K148" s="172" t="s">
        <v>1</v>
      </c>
      <c r="L148" s="37"/>
      <c r="M148" s="177" t="s">
        <v>1</v>
      </c>
      <c r="N148" s="178" t="s">
        <v>38</v>
      </c>
      <c r="O148" s="75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1" t="s">
        <v>133</v>
      </c>
      <c r="AT148" s="181" t="s">
        <v>128</v>
      </c>
      <c r="AU148" s="181" t="s">
        <v>83</v>
      </c>
      <c r="AY148" s="17" t="s">
        <v>125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7" t="s">
        <v>81</v>
      </c>
      <c r="BK148" s="182">
        <f>ROUND(I148*H148,2)</f>
        <v>0</v>
      </c>
      <c r="BL148" s="17" t="s">
        <v>133</v>
      </c>
      <c r="BM148" s="181" t="s">
        <v>219</v>
      </c>
    </row>
    <row r="149" s="2" customFormat="1">
      <c r="A149" s="36"/>
      <c r="B149" s="37"/>
      <c r="C149" s="36"/>
      <c r="D149" s="183" t="s">
        <v>135</v>
      </c>
      <c r="E149" s="36"/>
      <c r="F149" s="184" t="s">
        <v>220</v>
      </c>
      <c r="G149" s="36"/>
      <c r="H149" s="36"/>
      <c r="I149" s="185"/>
      <c r="J149" s="36"/>
      <c r="K149" s="36"/>
      <c r="L149" s="37"/>
      <c r="M149" s="186"/>
      <c r="N149" s="187"/>
      <c r="O149" s="75"/>
      <c r="P149" s="75"/>
      <c r="Q149" s="75"/>
      <c r="R149" s="75"/>
      <c r="S149" s="75"/>
      <c r="T149" s="7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7" t="s">
        <v>135</v>
      </c>
      <c r="AU149" s="17" t="s">
        <v>83</v>
      </c>
    </row>
    <row r="150" s="13" customFormat="1">
      <c r="A150" s="13"/>
      <c r="B150" s="195"/>
      <c r="C150" s="13"/>
      <c r="D150" s="183" t="s">
        <v>187</v>
      </c>
      <c r="E150" s="196" t="s">
        <v>1</v>
      </c>
      <c r="F150" s="197" t="s">
        <v>221</v>
      </c>
      <c r="G150" s="13"/>
      <c r="H150" s="198">
        <v>12</v>
      </c>
      <c r="I150" s="199"/>
      <c r="J150" s="13"/>
      <c r="K150" s="13"/>
      <c r="L150" s="195"/>
      <c r="M150" s="200"/>
      <c r="N150" s="201"/>
      <c r="O150" s="201"/>
      <c r="P150" s="201"/>
      <c r="Q150" s="201"/>
      <c r="R150" s="201"/>
      <c r="S150" s="201"/>
      <c r="T150" s="20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6" t="s">
        <v>187</v>
      </c>
      <c r="AU150" s="196" t="s">
        <v>83</v>
      </c>
      <c r="AV150" s="13" t="s">
        <v>83</v>
      </c>
      <c r="AW150" s="13" t="s">
        <v>30</v>
      </c>
      <c r="AX150" s="13" t="s">
        <v>73</v>
      </c>
      <c r="AY150" s="196" t="s">
        <v>125</v>
      </c>
    </row>
    <row r="151" s="14" customFormat="1">
      <c r="A151" s="14"/>
      <c r="B151" s="203"/>
      <c r="C151" s="14"/>
      <c r="D151" s="183" t="s">
        <v>187</v>
      </c>
      <c r="E151" s="204" t="s">
        <v>1</v>
      </c>
      <c r="F151" s="205" t="s">
        <v>189</v>
      </c>
      <c r="G151" s="14"/>
      <c r="H151" s="206">
        <v>12</v>
      </c>
      <c r="I151" s="207"/>
      <c r="J151" s="14"/>
      <c r="K151" s="14"/>
      <c r="L151" s="203"/>
      <c r="M151" s="208"/>
      <c r="N151" s="209"/>
      <c r="O151" s="209"/>
      <c r="P151" s="209"/>
      <c r="Q151" s="209"/>
      <c r="R151" s="209"/>
      <c r="S151" s="209"/>
      <c r="T151" s="21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4" t="s">
        <v>187</v>
      </c>
      <c r="AU151" s="204" t="s">
        <v>83</v>
      </c>
      <c r="AV151" s="14" t="s">
        <v>133</v>
      </c>
      <c r="AW151" s="14" t="s">
        <v>30</v>
      </c>
      <c r="AX151" s="14" t="s">
        <v>81</v>
      </c>
      <c r="AY151" s="204" t="s">
        <v>125</v>
      </c>
    </row>
    <row r="152" s="2" customFormat="1" ht="37.8" customHeight="1">
      <c r="A152" s="36"/>
      <c r="B152" s="169"/>
      <c r="C152" s="170" t="s">
        <v>126</v>
      </c>
      <c r="D152" s="170" t="s">
        <v>128</v>
      </c>
      <c r="E152" s="171" t="s">
        <v>222</v>
      </c>
      <c r="F152" s="172" t="s">
        <v>223</v>
      </c>
      <c r="G152" s="173" t="s">
        <v>131</v>
      </c>
      <c r="H152" s="174">
        <v>554</v>
      </c>
      <c r="I152" s="175"/>
      <c r="J152" s="176">
        <f>ROUND(I152*H152,2)</f>
        <v>0</v>
      </c>
      <c r="K152" s="172" t="s">
        <v>132</v>
      </c>
      <c r="L152" s="37"/>
      <c r="M152" s="177" t="s">
        <v>1</v>
      </c>
      <c r="N152" s="178" t="s">
        <v>38</v>
      </c>
      <c r="O152" s="75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1" t="s">
        <v>133</v>
      </c>
      <c r="AT152" s="181" t="s">
        <v>128</v>
      </c>
      <c r="AU152" s="181" t="s">
        <v>83</v>
      </c>
      <c r="AY152" s="17" t="s">
        <v>125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7" t="s">
        <v>81</v>
      </c>
      <c r="BK152" s="182">
        <f>ROUND(I152*H152,2)</f>
        <v>0</v>
      </c>
      <c r="BL152" s="17" t="s">
        <v>133</v>
      </c>
      <c r="BM152" s="181" t="s">
        <v>224</v>
      </c>
    </row>
    <row r="153" s="2" customFormat="1">
      <c r="A153" s="36"/>
      <c r="B153" s="37"/>
      <c r="C153" s="36"/>
      <c r="D153" s="183" t="s">
        <v>135</v>
      </c>
      <c r="E153" s="36"/>
      <c r="F153" s="184" t="s">
        <v>223</v>
      </c>
      <c r="G153" s="36"/>
      <c r="H153" s="36"/>
      <c r="I153" s="185"/>
      <c r="J153" s="36"/>
      <c r="K153" s="36"/>
      <c r="L153" s="37"/>
      <c r="M153" s="186"/>
      <c r="N153" s="187"/>
      <c r="O153" s="75"/>
      <c r="P153" s="75"/>
      <c r="Q153" s="75"/>
      <c r="R153" s="75"/>
      <c r="S153" s="75"/>
      <c r="T153" s="7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7" t="s">
        <v>135</v>
      </c>
      <c r="AU153" s="17" t="s">
        <v>83</v>
      </c>
    </row>
    <row r="154" s="2" customFormat="1">
      <c r="A154" s="36"/>
      <c r="B154" s="37"/>
      <c r="C154" s="36"/>
      <c r="D154" s="188" t="s">
        <v>137</v>
      </c>
      <c r="E154" s="36"/>
      <c r="F154" s="189" t="s">
        <v>225</v>
      </c>
      <c r="G154" s="36"/>
      <c r="H154" s="36"/>
      <c r="I154" s="185"/>
      <c r="J154" s="36"/>
      <c r="K154" s="36"/>
      <c r="L154" s="37"/>
      <c r="M154" s="186"/>
      <c r="N154" s="187"/>
      <c r="O154" s="75"/>
      <c r="P154" s="75"/>
      <c r="Q154" s="75"/>
      <c r="R154" s="75"/>
      <c r="S154" s="75"/>
      <c r="T154" s="7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7" t="s">
        <v>137</v>
      </c>
      <c r="AU154" s="17" t="s">
        <v>83</v>
      </c>
    </row>
    <row r="155" s="2" customFormat="1" ht="37.8" customHeight="1">
      <c r="A155" s="36"/>
      <c r="B155" s="169"/>
      <c r="C155" s="170" t="s">
        <v>204</v>
      </c>
      <c r="D155" s="170" t="s">
        <v>128</v>
      </c>
      <c r="E155" s="171" t="s">
        <v>226</v>
      </c>
      <c r="F155" s="172" t="s">
        <v>227</v>
      </c>
      <c r="G155" s="173" t="s">
        <v>131</v>
      </c>
      <c r="H155" s="174">
        <v>554</v>
      </c>
      <c r="I155" s="175"/>
      <c r="J155" s="176">
        <f>ROUND(I155*H155,2)</f>
        <v>0</v>
      </c>
      <c r="K155" s="172" t="s">
        <v>132</v>
      </c>
      <c r="L155" s="37"/>
      <c r="M155" s="177" t="s">
        <v>1</v>
      </c>
      <c r="N155" s="178" t="s">
        <v>38</v>
      </c>
      <c r="O155" s="75"/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1" t="s">
        <v>133</v>
      </c>
      <c r="AT155" s="181" t="s">
        <v>128</v>
      </c>
      <c r="AU155" s="181" t="s">
        <v>83</v>
      </c>
      <c r="AY155" s="17" t="s">
        <v>125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7" t="s">
        <v>81</v>
      </c>
      <c r="BK155" s="182">
        <f>ROUND(I155*H155,2)</f>
        <v>0</v>
      </c>
      <c r="BL155" s="17" t="s">
        <v>133</v>
      </c>
      <c r="BM155" s="181" t="s">
        <v>228</v>
      </c>
    </row>
    <row r="156" s="2" customFormat="1">
      <c r="A156" s="36"/>
      <c r="B156" s="37"/>
      <c r="C156" s="36"/>
      <c r="D156" s="183" t="s">
        <v>135</v>
      </c>
      <c r="E156" s="36"/>
      <c r="F156" s="184" t="s">
        <v>227</v>
      </c>
      <c r="G156" s="36"/>
      <c r="H156" s="36"/>
      <c r="I156" s="185"/>
      <c r="J156" s="36"/>
      <c r="K156" s="36"/>
      <c r="L156" s="37"/>
      <c r="M156" s="186"/>
      <c r="N156" s="187"/>
      <c r="O156" s="75"/>
      <c r="P156" s="75"/>
      <c r="Q156" s="75"/>
      <c r="R156" s="75"/>
      <c r="S156" s="75"/>
      <c r="T156" s="7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7" t="s">
        <v>135</v>
      </c>
      <c r="AU156" s="17" t="s">
        <v>83</v>
      </c>
    </row>
    <row r="157" s="2" customFormat="1">
      <c r="A157" s="36"/>
      <c r="B157" s="37"/>
      <c r="C157" s="36"/>
      <c r="D157" s="188" t="s">
        <v>137</v>
      </c>
      <c r="E157" s="36"/>
      <c r="F157" s="189" t="s">
        <v>229</v>
      </c>
      <c r="G157" s="36"/>
      <c r="H157" s="36"/>
      <c r="I157" s="185"/>
      <c r="J157" s="36"/>
      <c r="K157" s="36"/>
      <c r="L157" s="37"/>
      <c r="M157" s="186"/>
      <c r="N157" s="187"/>
      <c r="O157" s="75"/>
      <c r="P157" s="75"/>
      <c r="Q157" s="75"/>
      <c r="R157" s="75"/>
      <c r="S157" s="75"/>
      <c r="T157" s="7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7" t="s">
        <v>137</v>
      </c>
      <c r="AU157" s="17" t="s">
        <v>83</v>
      </c>
    </row>
    <row r="158" s="2" customFormat="1" ht="16.5" customHeight="1">
      <c r="A158" s="36"/>
      <c r="B158" s="169"/>
      <c r="C158" s="211" t="s">
        <v>230</v>
      </c>
      <c r="D158" s="211" t="s">
        <v>206</v>
      </c>
      <c r="E158" s="212" t="s">
        <v>231</v>
      </c>
      <c r="F158" s="213" t="s">
        <v>232</v>
      </c>
      <c r="G158" s="214" t="s">
        <v>131</v>
      </c>
      <c r="H158" s="215">
        <v>554</v>
      </c>
      <c r="I158" s="216"/>
      <c r="J158" s="217">
        <f>ROUND(I158*H158,2)</f>
        <v>0</v>
      </c>
      <c r="K158" s="213" t="s">
        <v>1</v>
      </c>
      <c r="L158" s="218"/>
      <c r="M158" s="219" t="s">
        <v>1</v>
      </c>
      <c r="N158" s="220" t="s">
        <v>38</v>
      </c>
      <c r="O158" s="75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1" t="s">
        <v>200</v>
      </c>
      <c r="AT158" s="181" t="s">
        <v>206</v>
      </c>
      <c r="AU158" s="181" t="s">
        <v>83</v>
      </c>
      <c r="AY158" s="17" t="s">
        <v>125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17" t="s">
        <v>81</v>
      </c>
      <c r="BK158" s="182">
        <f>ROUND(I158*H158,2)</f>
        <v>0</v>
      </c>
      <c r="BL158" s="17" t="s">
        <v>133</v>
      </c>
      <c r="BM158" s="181" t="s">
        <v>233</v>
      </c>
    </row>
    <row r="159" s="2" customFormat="1">
      <c r="A159" s="36"/>
      <c r="B159" s="37"/>
      <c r="C159" s="36"/>
      <c r="D159" s="183" t="s">
        <v>135</v>
      </c>
      <c r="E159" s="36"/>
      <c r="F159" s="184" t="s">
        <v>232</v>
      </c>
      <c r="G159" s="36"/>
      <c r="H159" s="36"/>
      <c r="I159" s="185"/>
      <c r="J159" s="36"/>
      <c r="K159" s="36"/>
      <c r="L159" s="37"/>
      <c r="M159" s="186"/>
      <c r="N159" s="187"/>
      <c r="O159" s="75"/>
      <c r="P159" s="75"/>
      <c r="Q159" s="75"/>
      <c r="R159" s="75"/>
      <c r="S159" s="75"/>
      <c r="T159" s="7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7" t="s">
        <v>135</v>
      </c>
      <c r="AU159" s="17" t="s">
        <v>83</v>
      </c>
    </row>
    <row r="160" s="13" customFormat="1">
      <c r="A160" s="13"/>
      <c r="B160" s="195"/>
      <c r="C160" s="13"/>
      <c r="D160" s="183" t="s">
        <v>187</v>
      </c>
      <c r="E160" s="196" t="s">
        <v>1</v>
      </c>
      <c r="F160" s="197" t="s">
        <v>234</v>
      </c>
      <c r="G160" s="13"/>
      <c r="H160" s="198">
        <v>554</v>
      </c>
      <c r="I160" s="199"/>
      <c r="J160" s="13"/>
      <c r="K160" s="13"/>
      <c r="L160" s="195"/>
      <c r="M160" s="200"/>
      <c r="N160" s="201"/>
      <c r="O160" s="201"/>
      <c r="P160" s="201"/>
      <c r="Q160" s="201"/>
      <c r="R160" s="201"/>
      <c r="S160" s="201"/>
      <c r="T160" s="20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6" t="s">
        <v>187</v>
      </c>
      <c r="AU160" s="196" t="s">
        <v>83</v>
      </c>
      <c r="AV160" s="13" t="s">
        <v>83</v>
      </c>
      <c r="AW160" s="13" t="s">
        <v>30</v>
      </c>
      <c r="AX160" s="13" t="s">
        <v>73</v>
      </c>
      <c r="AY160" s="196" t="s">
        <v>125</v>
      </c>
    </row>
    <row r="161" s="14" customFormat="1">
      <c r="A161" s="14"/>
      <c r="B161" s="203"/>
      <c r="C161" s="14"/>
      <c r="D161" s="183" t="s">
        <v>187</v>
      </c>
      <c r="E161" s="204" t="s">
        <v>1</v>
      </c>
      <c r="F161" s="205" t="s">
        <v>189</v>
      </c>
      <c r="G161" s="14"/>
      <c r="H161" s="206">
        <v>554</v>
      </c>
      <c r="I161" s="207"/>
      <c r="J161" s="14"/>
      <c r="K161" s="14"/>
      <c r="L161" s="203"/>
      <c r="M161" s="208"/>
      <c r="N161" s="209"/>
      <c r="O161" s="209"/>
      <c r="P161" s="209"/>
      <c r="Q161" s="209"/>
      <c r="R161" s="209"/>
      <c r="S161" s="209"/>
      <c r="T161" s="21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04" t="s">
        <v>187</v>
      </c>
      <c r="AU161" s="204" t="s">
        <v>83</v>
      </c>
      <c r="AV161" s="14" t="s">
        <v>133</v>
      </c>
      <c r="AW161" s="14" t="s">
        <v>30</v>
      </c>
      <c r="AX161" s="14" t="s">
        <v>81</v>
      </c>
      <c r="AY161" s="204" t="s">
        <v>125</v>
      </c>
    </row>
    <row r="162" s="2" customFormat="1" ht="37.8" customHeight="1">
      <c r="A162" s="36"/>
      <c r="B162" s="169"/>
      <c r="C162" s="170" t="s">
        <v>210</v>
      </c>
      <c r="D162" s="170" t="s">
        <v>128</v>
      </c>
      <c r="E162" s="171" t="s">
        <v>235</v>
      </c>
      <c r="F162" s="172" t="s">
        <v>236</v>
      </c>
      <c r="G162" s="173" t="s">
        <v>131</v>
      </c>
      <c r="H162" s="174">
        <v>2132</v>
      </c>
      <c r="I162" s="175"/>
      <c r="J162" s="176">
        <f>ROUND(I162*H162,2)</f>
        <v>0</v>
      </c>
      <c r="K162" s="172" t="s">
        <v>132</v>
      </c>
      <c r="L162" s="37"/>
      <c r="M162" s="177" t="s">
        <v>1</v>
      </c>
      <c r="N162" s="178" t="s">
        <v>38</v>
      </c>
      <c r="O162" s="75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1" t="s">
        <v>133</v>
      </c>
      <c r="AT162" s="181" t="s">
        <v>128</v>
      </c>
      <c r="AU162" s="181" t="s">
        <v>83</v>
      </c>
      <c r="AY162" s="17" t="s">
        <v>125</v>
      </c>
      <c r="BE162" s="182">
        <f>IF(N162="základní",J162,0)</f>
        <v>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17" t="s">
        <v>81</v>
      </c>
      <c r="BK162" s="182">
        <f>ROUND(I162*H162,2)</f>
        <v>0</v>
      </c>
      <c r="BL162" s="17" t="s">
        <v>133</v>
      </c>
      <c r="BM162" s="181" t="s">
        <v>237</v>
      </c>
    </row>
    <row r="163" s="2" customFormat="1">
      <c r="A163" s="36"/>
      <c r="B163" s="37"/>
      <c r="C163" s="36"/>
      <c r="D163" s="183" t="s">
        <v>135</v>
      </c>
      <c r="E163" s="36"/>
      <c r="F163" s="184" t="s">
        <v>236</v>
      </c>
      <c r="G163" s="36"/>
      <c r="H163" s="36"/>
      <c r="I163" s="185"/>
      <c r="J163" s="36"/>
      <c r="K163" s="36"/>
      <c r="L163" s="37"/>
      <c r="M163" s="186"/>
      <c r="N163" s="187"/>
      <c r="O163" s="75"/>
      <c r="P163" s="75"/>
      <c r="Q163" s="75"/>
      <c r="R163" s="75"/>
      <c r="S163" s="75"/>
      <c r="T163" s="7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7" t="s">
        <v>135</v>
      </c>
      <c r="AU163" s="17" t="s">
        <v>83</v>
      </c>
    </row>
    <row r="164" s="2" customFormat="1">
      <c r="A164" s="36"/>
      <c r="B164" s="37"/>
      <c r="C164" s="36"/>
      <c r="D164" s="188" t="s">
        <v>137</v>
      </c>
      <c r="E164" s="36"/>
      <c r="F164" s="189" t="s">
        <v>238</v>
      </c>
      <c r="G164" s="36"/>
      <c r="H164" s="36"/>
      <c r="I164" s="185"/>
      <c r="J164" s="36"/>
      <c r="K164" s="36"/>
      <c r="L164" s="37"/>
      <c r="M164" s="186"/>
      <c r="N164" s="187"/>
      <c r="O164" s="75"/>
      <c r="P164" s="75"/>
      <c r="Q164" s="75"/>
      <c r="R164" s="75"/>
      <c r="S164" s="75"/>
      <c r="T164" s="7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7" t="s">
        <v>137</v>
      </c>
      <c r="AU164" s="17" t="s">
        <v>83</v>
      </c>
    </row>
    <row r="165" s="2" customFormat="1" ht="16.5" customHeight="1">
      <c r="A165" s="36"/>
      <c r="B165" s="169"/>
      <c r="C165" s="211" t="s">
        <v>239</v>
      </c>
      <c r="D165" s="211" t="s">
        <v>206</v>
      </c>
      <c r="E165" s="212" t="s">
        <v>240</v>
      </c>
      <c r="F165" s="213" t="s">
        <v>241</v>
      </c>
      <c r="G165" s="214" t="s">
        <v>131</v>
      </c>
      <c r="H165" s="215">
        <v>2132</v>
      </c>
      <c r="I165" s="216"/>
      <c r="J165" s="217">
        <f>ROUND(I165*H165,2)</f>
        <v>0</v>
      </c>
      <c r="K165" s="213" t="s">
        <v>1</v>
      </c>
      <c r="L165" s="218"/>
      <c r="M165" s="219" t="s">
        <v>1</v>
      </c>
      <c r="N165" s="220" t="s">
        <v>38</v>
      </c>
      <c r="O165" s="75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1" t="s">
        <v>200</v>
      </c>
      <c r="AT165" s="181" t="s">
        <v>206</v>
      </c>
      <c r="AU165" s="181" t="s">
        <v>83</v>
      </c>
      <c r="AY165" s="17" t="s">
        <v>125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17" t="s">
        <v>81</v>
      </c>
      <c r="BK165" s="182">
        <f>ROUND(I165*H165,2)</f>
        <v>0</v>
      </c>
      <c r="BL165" s="17" t="s">
        <v>133</v>
      </c>
      <c r="BM165" s="181" t="s">
        <v>242</v>
      </c>
    </row>
    <row r="166" s="2" customFormat="1">
      <c r="A166" s="36"/>
      <c r="B166" s="37"/>
      <c r="C166" s="36"/>
      <c r="D166" s="183" t="s">
        <v>135</v>
      </c>
      <c r="E166" s="36"/>
      <c r="F166" s="184" t="s">
        <v>241</v>
      </c>
      <c r="G166" s="36"/>
      <c r="H166" s="36"/>
      <c r="I166" s="185"/>
      <c r="J166" s="36"/>
      <c r="K166" s="36"/>
      <c r="L166" s="37"/>
      <c r="M166" s="186"/>
      <c r="N166" s="187"/>
      <c r="O166" s="75"/>
      <c r="P166" s="75"/>
      <c r="Q166" s="75"/>
      <c r="R166" s="75"/>
      <c r="S166" s="75"/>
      <c r="T166" s="7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7" t="s">
        <v>135</v>
      </c>
      <c r="AU166" s="17" t="s">
        <v>83</v>
      </c>
    </row>
    <row r="167" s="2" customFormat="1" ht="21.75" customHeight="1">
      <c r="A167" s="36"/>
      <c r="B167" s="169"/>
      <c r="C167" s="170" t="s">
        <v>215</v>
      </c>
      <c r="D167" s="170" t="s">
        <v>128</v>
      </c>
      <c r="E167" s="171" t="s">
        <v>243</v>
      </c>
      <c r="F167" s="172" t="s">
        <v>244</v>
      </c>
      <c r="G167" s="173" t="s">
        <v>131</v>
      </c>
      <c r="H167" s="174">
        <v>554</v>
      </c>
      <c r="I167" s="175"/>
      <c r="J167" s="176">
        <f>ROUND(I167*H167,2)</f>
        <v>0</v>
      </c>
      <c r="K167" s="172" t="s">
        <v>132</v>
      </c>
      <c r="L167" s="37"/>
      <c r="M167" s="177" t="s">
        <v>1</v>
      </c>
      <c r="N167" s="178" t="s">
        <v>38</v>
      </c>
      <c r="O167" s="75"/>
      <c r="P167" s="179">
        <f>O167*H167</f>
        <v>0</v>
      </c>
      <c r="Q167" s="179">
        <v>5.0000000000000002E-05</v>
      </c>
      <c r="R167" s="179">
        <f>Q167*H167</f>
        <v>0.027700000000000002</v>
      </c>
      <c r="S167" s="179">
        <v>0</v>
      </c>
      <c r="T167" s="18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1" t="s">
        <v>133</v>
      </c>
      <c r="AT167" s="181" t="s">
        <v>128</v>
      </c>
      <c r="AU167" s="181" t="s">
        <v>83</v>
      </c>
      <c r="AY167" s="17" t="s">
        <v>125</v>
      </c>
      <c r="BE167" s="182">
        <f>IF(N167="základní",J167,0)</f>
        <v>0</v>
      </c>
      <c r="BF167" s="182">
        <f>IF(N167="snížená",J167,0)</f>
        <v>0</v>
      </c>
      <c r="BG167" s="182">
        <f>IF(N167="zákl. přenesená",J167,0)</f>
        <v>0</v>
      </c>
      <c r="BH167" s="182">
        <f>IF(N167="sníž. přenesená",J167,0)</f>
        <v>0</v>
      </c>
      <c r="BI167" s="182">
        <f>IF(N167="nulová",J167,0)</f>
        <v>0</v>
      </c>
      <c r="BJ167" s="17" t="s">
        <v>81</v>
      </c>
      <c r="BK167" s="182">
        <f>ROUND(I167*H167,2)</f>
        <v>0</v>
      </c>
      <c r="BL167" s="17" t="s">
        <v>133</v>
      </c>
      <c r="BM167" s="181" t="s">
        <v>245</v>
      </c>
    </row>
    <row r="168" s="2" customFormat="1">
      <c r="A168" s="36"/>
      <c r="B168" s="37"/>
      <c r="C168" s="36"/>
      <c r="D168" s="183" t="s">
        <v>135</v>
      </c>
      <c r="E168" s="36"/>
      <c r="F168" s="184" t="s">
        <v>244</v>
      </c>
      <c r="G168" s="36"/>
      <c r="H168" s="36"/>
      <c r="I168" s="185"/>
      <c r="J168" s="36"/>
      <c r="K168" s="36"/>
      <c r="L168" s="37"/>
      <c r="M168" s="186"/>
      <c r="N168" s="187"/>
      <c r="O168" s="75"/>
      <c r="P168" s="75"/>
      <c r="Q168" s="75"/>
      <c r="R168" s="75"/>
      <c r="S168" s="75"/>
      <c r="T168" s="7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7" t="s">
        <v>135</v>
      </c>
      <c r="AU168" s="17" t="s">
        <v>83</v>
      </c>
    </row>
    <row r="169" s="2" customFormat="1">
      <c r="A169" s="36"/>
      <c r="B169" s="37"/>
      <c r="C169" s="36"/>
      <c r="D169" s="188" t="s">
        <v>137</v>
      </c>
      <c r="E169" s="36"/>
      <c r="F169" s="189" t="s">
        <v>246</v>
      </c>
      <c r="G169" s="36"/>
      <c r="H169" s="36"/>
      <c r="I169" s="185"/>
      <c r="J169" s="36"/>
      <c r="K169" s="36"/>
      <c r="L169" s="37"/>
      <c r="M169" s="186"/>
      <c r="N169" s="187"/>
      <c r="O169" s="75"/>
      <c r="P169" s="75"/>
      <c r="Q169" s="75"/>
      <c r="R169" s="75"/>
      <c r="S169" s="75"/>
      <c r="T169" s="7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7" t="s">
        <v>137</v>
      </c>
      <c r="AU169" s="17" t="s">
        <v>83</v>
      </c>
    </row>
    <row r="170" s="2" customFormat="1" ht="21.75" customHeight="1">
      <c r="A170" s="36"/>
      <c r="B170" s="169"/>
      <c r="C170" s="211" t="s">
        <v>8</v>
      </c>
      <c r="D170" s="211" t="s">
        <v>206</v>
      </c>
      <c r="E170" s="212" t="s">
        <v>247</v>
      </c>
      <c r="F170" s="213" t="s">
        <v>248</v>
      </c>
      <c r="G170" s="214" t="s">
        <v>131</v>
      </c>
      <c r="H170" s="215">
        <v>1108</v>
      </c>
      <c r="I170" s="216"/>
      <c r="J170" s="217">
        <f>ROUND(I170*H170,2)</f>
        <v>0</v>
      </c>
      <c r="K170" s="213" t="s">
        <v>132</v>
      </c>
      <c r="L170" s="218"/>
      <c r="M170" s="219" t="s">
        <v>1</v>
      </c>
      <c r="N170" s="220" t="s">
        <v>38</v>
      </c>
      <c r="O170" s="75"/>
      <c r="P170" s="179">
        <f>O170*H170</f>
        <v>0</v>
      </c>
      <c r="Q170" s="179">
        <v>0.0047200000000000002</v>
      </c>
      <c r="R170" s="179">
        <f>Q170*H170</f>
        <v>5.2297600000000006</v>
      </c>
      <c r="S170" s="179">
        <v>0</v>
      </c>
      <c r="T170" s="18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1" t="s">
        <v>200</v>
      </c>
      <c r="AT170" s="181" t="s">
        <v>206</v>
      </c>
      <c r="AU170" s="181" t="s">
        <v>83</v>
      </c>
      <c r="AY170" s="17" t="s">
        <v>125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17" t="s">
        <v>81</v>
      </c>
      <c r="BK170" s="182">
        <f>ROUND(I170*H170,2)</f>
        <v>0</v>
      </c>
      <c r="BL170" s="17" t="s">
        <v>133</v>
      </c>
      <c r="BM170" s="181" t="s">
        <v>249</v>
      </c>
    </row>
    <row r="171" s="2" customFormat="1">
      <c r="A171" s="36"/>
      <c r="B171" s="37"/>
      <c r="C171" s="36"/>
      <c r="D171" s="183" t="s">
        <v>135</v>
      </c>
      <c r="E171" s="36"/>
      <c r="F171" s="184" t="s">
        <v>248</v>
      </c>
      <c r="G171" s="36"/>
      <c r="H171" s="36"/>
      <c r="I171" s="185"/>
      <c r="J171" s="36"/>
      <c r="K171" s="36"/>
      <c r="L171" s="37"/>
      <c r="M171" s="186"/>
      <c r="N171" s="187"/>
      <c r="O171" s="75"/>
      <c r="P171" s="75"/>
      <c r="Q171" s="75"/>
      <c r="R171" s="75"/>
      <c r="S171" s="75"/>
      <c r="T171" s="7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7" t="s">
        <v>135</v>
      </c>
      <c r="AU171" s="17" t="s">
        <v>83</v>
      </c>
    </row>
    <row r="172" s="13" customFormat="1">
      <c r="A172" s="13"/>
      <c r="B172" s="195"/>
      <c r="C172" s="13"/>
      <c r="D172" s="183" t="s">
        <v>187</v>
      </c>
      <c r="E172" s="196" t="s">
        <v>1</v>
      </c>
      <c r="F172" s="197" t="s">
        <v>250</v>
      </c>
      <c r="G172" s="13"/>
      <c r="H172" s="198">
        <v>1108</v>
      </c>
      <c r="I172" s="199"/>
      <c r="J172" s="13"/>
      <c r="K172" s="13"/>
      <c r="L172" s="195"/>
      <c r="M172" s="200"/>
      <c r="N172" s="201"/>
      <c r="O172" s="201"/>
      <c r="P172" s="201"/>
      <c r="Q172" s="201"/>
      <c r="R172" s="201"/>
      <c r="S172" s="201"/>
      <c r="T172" s="20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6" t="s">
        <v>187</v>
      </c>
      <c r="AU172" s="196" t="s">
        <v>83</v>
      </c>
      <c r="AV172" s="13" t="s">
        <v>83</v>
      </c>
      <c r="AW172" s="13" t="s">
        <v>30</v>
      </c>
      <c r="AX172" s="13" t="s">
        <v>73</v>
      </c>
      <c r="AY172" s="196" t="s">
        <v>125</v>
      </c>
    </row>
    <row r="173" s="14" customFormat="1">
      <c r="A173" s="14"/>
      <c r="B173" s="203"/>
      <c r="C173" s="14"/>
      <c r="D173" s="183" t="s">
        <v>187</v>
      </c>
      <c r="E173" s="204" t="s">
        <v>1</v>
      </c>
      <c r="F173" s="205" t="s">
        <v>189</v>
      </c>
      <c r="G173" s="14"/>
      <c r="H173" s="206">
        <v>1108</v>
      </c>
      <c r="I173" s="207"/>
      <c r="J173" s="14"/>
      <c r="K173" s="14"/>
      <c r="L173" s="203"/>
      <c r="M173" s="208"/>
      <c r="N173" s="209"/>
      <c r="O173" s="209"/>
      <c r="P173" s="209"/>
      <c r="Q173" s="209"/>
      <c r="R173" s="209"/>
      <c r="S173" s="209"/>
      <c r="T173" s="21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4" t="s">
        <v>187</v>
      </c>
      <c r="AU173" s="204" t="s">
        <v>83</v>
      </c>
      <c r="AV173" s="14" t="s">
        <v>133</v>
      </c>
      <c r="AW173" s="14" t="s">
        <v>30</v>
      </c>
      <c r="AX173" s="14" t="s">
        <v>81</v>
      </c>
      <c r="AY173" s="204" t="s">
        <v>125</v>
      </c>
    </row>
    <row r="174" s="2" customFormat="1" ht="33" customHeight="1">
      <c r="A174" s="36"/>
      <c r="B174" s="169"/>
      <c r="C174" s="170" t="s">
        <v>219</v>
      </c>
      <c r="D174" s="170" t="s">
        <v>128</v>
      </c>
      <c r="E174" s="171" t="s">
        <v>251</v>
      </c>
      <c r="F174" s="172" t="s">
        <v>252</v>
      </c>
      <c r="G174" s="173" t="s">
        <v>131</v>
      </c>
      <c r="H174" s="174">
        <v>554</v>
      </c>
      <c r="I174" s="175"/>
      <c r="J174" s="176">
        <f>ROUND(I174*H174,2)</f>
        <v>0</v>
      </c>
      <c r="K174" s="172" t="s">
        <v>132</v>
      </c>
      <c r="L174" s="37"/>
      <c r="M174" s="177" t="s">
        <v>1</v>
      </c>
      <c r="N174" s="178" t="s">
        <v>38</v>
      </c>
      <c r="O174" s="75"/>
      <c r="P174" s="179">
        <f>O174*H174</f>
        <v>0</v>
      </c>
      <c r="Q174" s="179">
        <v>0.0020799999999999998</v>
      </c>
      <c r="R174" s="179">
        <f>Q174*H174</f>
        <v>1.1523199999999998</v>
      </c>
      <c r="S174" s="179">
        <v>0</v>
      </c>
      <c r="T174" s="18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1" t="s">
        <v>133</v>
      </c>
      <c r="AT174" s="181" t="s">
        <v>128</v>
      </c>
      <c r="AU174" s="181" t="s">
        <v>83</v>
      </c>
      <c r="AY174" s="17" t="s">
        <v>125</v>
      </c>
      <c r="BE174" s="182">
        <f>IF(N174="základní",J174,0)</f>
        <v>0</v>
      </c>
      <c r="BF174" s="182">
        <f>IF(N174="snížená",J174,0)</f>
        <v>0</v>
      </c>
      <c r="BG174" s="182">
        <f>IF(N174="zákl. přenesená",J174,0)</f>
        <v>0</v>
      </c>
      <c r="BH174" s="182">
        <f>IF(N174="sníž. přenesená",J174,0)</f>
        <v>0</v>
      </c>
      <c r="BI174" s="182">
        <f>IF(N174="nulová",J174,0)</f>
        <v>0</v>
      </c>
      <c r="BJ174" s="17" t="s">
        <v>81</v>
      </c>
      <c r="BK174" s="182">
        <f>ROUND(I174*H174,2)</f>
        <v>0</v>
      </c>
      <c r="BL174" s="17" t="s">
        <v>133</v>
      </c>
      <c r="BM174" s="181" t="s">
        <v>253</v>
      </c>
    </row>
    <row r="175" s="2" customFormat="1">
      <c r="A175" s="36"/>
      <c r="B175" s="37"/>
      <c r="C175" s="36"/>
      <c r="D175" s="183" t="s">
        <v>135</v>
      </c>
      <c r="E175" s="36"/>
      <c r="F175" s="184" t="s">
        <v>252</v>
      </c>
      <c r="G175" s="36"/>
      <c r="H175" s="36"/>
      <c r="I175" s="185"/>
      <c r="J175" s="36"/>
      <c r="K175" s="36"/>
      <c r="L175" s="37"/>
      <c r="M175" s="186"/>
      <c r="N175" s="187"/>
      <c r="O175" s="75"/>
      <c r="P175" s="75"/>
      <c r="Q175" s="75"/>
      <c r="R175" s="75"/>
      <c r="S175" s="75"/>
      <c r="T175" s="7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7" t="s">
        <v>135</v>
      </c>
      <c r="AU175" s="17" t="s">
        <v>83</v>
      </c>
    </row>
    <row r="176" s="2" customFormat="1">
      <c r="A176" s="36"/>
      <c r="B176" s="37"/>
      <c r="C176" s="36"/>
      <c r="D176" s="188" t="s">
        <v>137</v>
      </c>
      <c r="E176" s="36"/>
      <c r="F176" s="189" t="s">
        <v>254</v>
      </c>
      <c r="G176" s="36"/>
      <c r="H176" s="36"/>
      <c r="I176" s="185"/>
      <c r="J176" s="36"/>
      <c r="K176" s="36"/>
      <c r="L176" s="37"/>
      <c r="M176" s="186"/>
      <c r="N176" s="187"/>
      <c r="O176" s="75"/>
      <c r="P176" s="75"/>
      <c r="Q176" s="75"/>
      <c r="R176" s="75"/>
      <c r="S176" s="75"/>
      <c r="T176" s="7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7" t="s">
        <v>137</v>
      </c>
      <c r="AU176" s="17" t="s">
        <v>83</v>
      </c>
    </row>
    <row r="177" s="2" customFormat="1" ht="33" customHeight="1">
      <c r="A177" s="36"/>
      <c r="B177" s="169"/>
      <c r="C177" s="170" t="s">
        <v>255</v>
      </c>
      <c r="D177" s="170" t="s">
        <v>128</v>
      </c>
      <c r="E177" s="171" t="s">
        <v>256</v>
      </c>
      <c r="F177" s="172" t="s">
        <v>257</v>
      </c>
      <c r="G177" s="173" t="s">
        <v>196</v>
      </c>
      <c r="H177" s="174">
        <v>554</v>
      </c>
      <c r="I177" s="175"/>
      <c r="J177" s="176">
        <f>ROUND(I177*H177,2)</f>
        <v>0</v>
      </c>
      <c r="K177" s="172" t="s">
        <v>132</v>
      </c>
      <c r="L177" s="37"/>
      <c r="M177" s="177" t="s">
        <v>1</v>
      </c>
      <c r="N177" s="178" t="s">
        <v>38</v>
      </c>
      <c r="O177" s="75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1" t="s">
        <v>133</v>
      </c>
      <c r="AT177" s="181" t="s">
        <v>128</v>
      </c>
      <c r="AU177" s="181" t="s">
        <v>83</v>
      </c>
      <c r="AY177" s="17" t="s">
        <v>125</v>
      </c>
      <c r="BE177" s="182">
        <f>IF(N177="základní",J177,0)</f>
        <v>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17" t="s">
        <v>81</v>
      </c>
      <c r="BK177" s="182">
        <f>ROUND(I177*H177,2)</f>
        <v>0</v>
      </c>
      <c r="BL177" s="17" t="s">
        <v>133</v>
      </c>
      <c r="BM177" s="181" t="s">
        <v>258</v>
      </c>
    </row>
    <row r="178" s="2" customFormat="1">
      <c r="A178" s="36"/>
      <c r="B178" s="37"/>
      <c r="C178" s="36"/>
      <c r="D178" s="183" t="s">
        <v>135</v>
      </c>
      <c r="E178" s="36"/>
      <c r="F178" s="184" t="s">
        <v>257</v>
      </c>
      <c r="G178" s="36"/>
      <c r="H178" s="36"/>
      <c r="I178" s="185"/>
      <c r="J178" s="36"/>
      <c r="K178" s="36"/>
      <c r="L178" s="37"/>
      <c r="M178" s="186"/>
      <c r="N178" s="187"/>
      <c r="O178" s="75"/>
      <c r="P178" s="75"/>
      <c r="Q178" s="75"/>
      <c r="R178" s="75"/>
      <c r="S178" s="75"/>
      <c r="T178" s="7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7" t="s">
        <v>135</v>
      </c>
      <c r="AU178" s="17" t="s">
        <v>83</v>
      </c>
    </row>
    <row r="179" s="2" customFormat="1">
      <c r="A179" s="36"/>
      <c r="B179" s="37"/>
      <c r="C179" s="36"/>
      <c r="D179" s="188" t="s">
        <v>137</v>
      </c>
      <c r="E179" s="36"/>
      <c r="F179" s="189" t="s">
        <v>259</v>
      </c>
      <c r="G179" s="36"/>
      <c r="H179" s="36"/>
      <c r="I179" s="185"/>
      <c r="J179" s="36"/>
      <c r="K179" s="36"/>
      <c r="L179" s="37"/>
      <c r="M179" s="186"/>
      <c r="N179" s="187"/>
      <c r="O179" s="75"/>
      <c r="P179" s="75"/>
      <c r="Q179" s="75"/>
      <c r="R179" s="75"/>
      <c r="S179" s="75"/>
      <c r="T179" s="7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7" t="s">
        <v>137</v>
      </c>
      <c r="AU179" s="17" t="s">
        <v>83</v>
      </c>
    </row>
    <row r="180" s="2" customFormat="1" ht="16.5" customHeight="1">
      <c r="A180" s="36"/>
      <c r="B180" s="169"/>
      <c r="C180" s="211" t="s">
        <v>224</v>
      </c>
      <c r="D180" s="211" t="s">
        <v>206</v>
      </c>
      <c r="E180" s="212" t="s">
        <v>260</v>
      </c>
      <c r="F180" s="213" t="s">
        <v>261</v>
      </c>
      <c r="G180" s="214" t="s">
        <v>262</v>
      </c>
      <c r="H180" s="215">
        <v>44.32</v>
      </c>
      <c r="I180" s="216"/>
      <c r="J180" s="217">
        <f>ROUND(I180*H180,2)</f>
        <v>0</v>
      </c>
      <c r="K180" s="213" t="s">
        <v>132</v>
      </c>
      <c r="L180" s="218"/>
      <c r="M180" s="219" t="s">
        <v>1</v>
      </c>
      <c r="N180" s="220" t="s">
        <v>38</v>
      </c>
      <c r="O180" s="75"/>
      <c r="P180" s="179">
        <f>O180*H180</f>
        <v>0</v>
      </c>
      <c r="Q180" s="179">
        <v>0.20000000000000001</v>
      </c>
      <c r="R180" s="179">
        <f>Q180*H180</f>
        <v>8.8640000000000008</v>
      </c>
      <c r="S180" s="179">
        <v>0</v>
      </c>
      <c r="T180" s="18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1" t="s">
        <v>200</v>
      </c>
      <c r="AT180" s="181" t="s">
        <v>206</v>
      </c>
      <c r="AU180" s="181" t="s">
        <v>83</v>
      </c>
      <c r="AY180" s="17" t="s">
        <v>125</v>
      </c>
      <c r="BE180" s="182">
        <f>IF(N180="základní",J180,0)</f>
        <v>0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17" t="s">
        <v>81</v>
      </c>
      <c r="BK180" s="182">
        <f>ROUND(I180*H180,2)</f>
        <v>0</v>
      </c>
      <c r="BL180" s="17" t="s">
        <v>133</v>
      </c>
      <c r="BM180" s="181" t="s">
        <v>263</v>
      </c>
    </row>
    <row r="181" s="2" customFormat="1">
      <c r="A181" s="36"/>
      <c r="B181" s="37"/>
      <c r="C181" s="36"/>
      <c r="D181" s="183" t="s">
        <v>135</v>
      </c>
      <c r="E181" s="36"/>
      <c r="F181" s="184" t="s">
        <v>261</v>
      </c>
      <c r="G181" s="36"/>
      <c r="H181" s="36"/>
      <c r="I181" s="185"/>
      <c r="J181" s="36"/>
      <c r="K181" s="36"/>
      <c r="L181" s="37"/>
      <c r="M181" s="186"/>
      <c r="N181" s="187"/>
      <c r="O181" s="75"/>
      <c r="P181" s="75"/>
      <c r="Q181" s="75"/>
      <c r="R181" s="75"/>
      <c r="S181" s="75"/>
      <c r="T181" s="7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7" t="s">
        <v>135</v>
      </c>
      <c r="AU181" s="17" t="s">
        <v>83</v>
      </c>
    </row>
    <row r="182" s="13" customFormat="1">
      <c r="A182" s="13"/>
      <c r="B182" s="195"/>
      <c r="C182" s="13"/>
      <c r="D182" s="183" t="s">
        <v>187</v>
      </c>
      <c r="E182" s="196" t="s">
        <v>1</v>
      </c>
      <c r="F182" s="197" t="s">
        <v>264</v>
      </c>
      <c r="G182" s="13"/>
      <c r="H182" s="198">
        <v>44.32</v>
      </c>
      <c r="I182" s="199"/>
      <c r="J182" s="13"/>
      <c r="K182" s="13"/>
      <c r="L182" s="195"/>
      <c r="M182" s="200"/>
      <c r="N182" s="201"/>
      <c r="O182" s="201"/>
      <c r="P182" s="201"/>
      <c r="Q182" s="201"/>
      <c r="R182" s="201"/>
      <c r="S182" s="201"/>
      <c r="T182" s="20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6" t="s">
        <v>187</v>
      </c>
      <c r="AU182" s="196" t="s">
        <v>83</v>
      </c>
      <c r="AV182" s="13" t="s">
        <v>83</v>
      </c>
      <c r="AW182" s="13" t="s">
        <v>30</v>
      </c>
      <c r="AX182" s="13" t="s">
        <v>73</v>
      </c>
      <c r="AY182" s="196" t="s">
        <v>125</v>
      </c>
    </row>
    <row r="183" s="14" customFormat="1">
      <c r="A183" s="14"/>
      <c r="B183" s="203"/>
      <c r="C183" s="14"/>
      <c r="D183" s="183" t="s">
        <v>187</v>
      </c>
      <c r="E183" s="204" t="s">
        <v>1</v>
      </c>
      <c r="F183" s="205" t="s">
        <v>189</v>
      </c>
      <c r="G183" s="14"/>
      <c r="H183" s="206">
        <v>44.32</v>
      </c>
      <c r="I183" s="207"/>
      <c r="J183" s="14"/>
      <c r="K183" s="14"/>
      <c r="L183" s="203"/>
      <c r="M183" s="208"/>
      <c r="N183" s="209"/>
      <c r="O183" s="209"/>
      <c r="P183" s="209"/>
      <c r="Q183" s="209"/>
      <c r="R183" s="209"/>
      <c r="S183" s="209"/>
      <c r="T183" s="21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04" t="s">
        <v>187</v>
      </c>
      <c r="AU183" s="204" t="s">
        <v>83</v>
      </c>
      <c r="AV183" s="14" t="s">
        <v>133</v>
      </c>
      <c r="AW183" s="14" t="s">
        <v>30</v>
      </c>
      <c r="AX183" s="14" t="s">
        <v>81</v>
      </c>
      <c r="AY183" s="204" t="s">
        <v>125</v>
      </c>
    </row>
    <row r="184" s="2" customFormat="1" ht="24.15" customHeight="1">
      <c r="A184" s="36"/>
      <c r="B184" s="169"/>
      <c r="C184" s="170" t="s">
        <v>265</v>
      </c>
      <c r="D184" s="170" t="s">
        <v>128</v>
      </c>
      <c r="E184" s="171" t="s">
        <v>266</v>
      </c>
      <c r="F184" s="172" t="s">
        <v>267</v>
      </c>
      <c r="G184" s="173" t="s">
        <v>131</v>
      </c>
      <c r="H184" s="174">
        <v>230</v>
      </c>
      <c r="I184" s="175"/>
      <c r="J184" s="176">
        <f>ROUND(I184*H184,2)</f>
        <v>0</v>
      </c>
      <c r="K184" s="172" t="s">
        <v>132</v>
      </c>
      <c r="L184" s="37"/>
      <c r="M184" s="177" t="s">
        <v>1</v>
      </c>
      <c r="N184" s="178" t="s">
        <v>38</v>
      </c>
      <c r="O184" s="75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1" t="s">
        <v>133</v>
      </c>
      <c r="AT184" s="181" t="s">
        <v>128</v>
      </c>
      <c r="AU184" s="181" t="s">
        <v>83</v>
      </c>
      <c r="AY184" s="17" t="s">
        <v>125</v>
      </c>
      <c r="BE184" s="182">
        <f>IF(N184="základní",J184,0)</f>
        <v>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17" t="s">
        <v>81</v>
      </c>
      <c r="BK184" s="182">
        <f>ROUND(I184*H184,2)</f>
        <v>0</v>
      </c>
      <c r="BL184" s="17" t="s">
        <v>133</v>
      </c>
      <c r="BM184" s="181" t="s">
        <v>268</v>
      </c>
    </row>
    <row r="185" s="2" customFormat="1">
      <c r="A185" s="36"/>
      <c r="B185" s="37"/>
      <c r="C185" s="36"/>
      <c r="D185" s="183" t="s">
        <v>135</v>
      </c>
      <c r="E185" s="36"/>
      <c r="F185" s="184" t="s">
        <v>267</v>
      </c>
      <c r="G185" s="36"/>
      <c r="H185" s="36"/>
      <c r="I185" s="185"/>
      <c r="J185" s="36"/>
      <c r="K185" s="36"/>
      <c r="L185" s="37"/>
      <c r="M185" s="186"/>
      <c r="N185" s="187"/>
      <c r="O185" s="75"/>
      <c r="P185" s="75"/>
      <c r="Q185" s="75"/>
      <c r="R185" s="75"/>
      <c r="S185" s="75"/>
      <c r="T185" s="7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7" t="s">
        <v>135</v>
      </c>
      <c r="AU185" s="17" t="s">
        <v>83</v>
      </c>
    </row>
    <row r="186" s="2" customFormat="1">
      <c r="A186" s="36"/>
      <c r="B186" s="37"/>
      <c r="C186" s="36"/>
      <c r="D186" s="188" t="s">
        <v>137</v>
      </c>
      <c r="E186" s="36"/>
      <c r="F186" s="189" t="s">
        <v>269</v>
      </c>
      <c r="G186" s="36"/>
      <c r="H186" s="36"/>
      <c r="I186" s="185"/>
      <c r="J186" s="36"/>
      <c r="K186" s="36"/>
      <c r="L186" s="37"/>
      <c r="M186" s="186"/>
      <c r="N186" s="187"/>
      <c r="O186" s="75"/>
      <c r="P186" s="75"/>
      <c r="Q186" s="75"/>
      <c r="R186" s="75"/>
      <c r="S186" s="75"/>
      <c r="T186" s="7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7" t="s">
        <v>137</v>
      </c>
      <c r="AU186" s="17" t="s">
        <v>83</v>
      </c>
    </row>
    <row r="187" s="2" customFormat="1" ht="24.15" customHeight="1">
      <c r="A187" s="36"/>
      <c r="B187" s="169"/>
      <c r="C187" s="170" t="s">
        <v>228</v>
      </c>
      <c r="D187" s="170" t="s">
        <v>128</v>
      </c>
      <c r="E187" s="171" t="s">
        <v>270</v>
      </c>
      <c r="F187" s="172" t="s">
        <v>271</v>
      </c>
      <c r="G187" s="173" t="s">
        <v>272</v>
      </c>
      <c r="H187" s="174">
        <v>37.222999999999999</v>
      </c>
      <c r="I187" s="175"/>
      <c r="J187" s="176">
        <f>ROUND(I187*H187,2)</f>
        <v>0</v>
      </c>
      <c r="K187" s="172" t="s">
        <v>132</v>
      </c>
      <c r="L187" s="37"/>
      <c r="M187" s="177" t="s">
        <v>1</v>
      </c>
      <c r="N187" s="178" t="s">
        <v>38</v>
      </c>
      <c r="O187" s="75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1" t="s">
        <v>133</v>
      </c>
      <c r="AT187" s="181" t="s">
        <v>128</v>
      </c>
      <c r="AU187" s="181" t="s">
        <v>83</v>
      </c>
      <c r="AY187" s="17" t="s">
        <v>125</v>
      </c>
      <c r="BE187" s="182">
        <f>IF(N187="základní",J187,0)</f>
        <v>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17" t="s">
        <v>81</v>
      </c>
      <c r="BK187" s="182">
        <f>ROUND(I187*H187,2)</f>
        <v>0</v>
      </c>
      <c r="BL187" s="17" t="s">
        <v>133</v>
      </c>
      <c r="BM187" s="181" t="s">
        <v>273</v>
      </c>
    </row>
    <row r="188" s="2" customFormat="1">
      <c r="A188" s="36"/>
      <c r="B188" s="37"/>
      <c r="C188" s="36"/>
      <c r="D188" s="183" t="s">
        <v>135</v>
      </c>
      <c r="E188" s="36"/>
      <c r="F188" s="184" t="s">
        <v>271</v>
      </c>
      <c r="G188" s="36"/>
      <c r="H188" s="36"/>
      <c r="I188" s="185"/>
      <c r="J188" s="36"/>
      <c r="K188" s="36"/>
      <c r="L188" s="37"/>
      <c r="M188" s="186"/>
      <c r="N188" s="187"/>
      <c r="O188" s="75"/>
      <c r="P188" s="75"/>
      <c r="Q188" s="75"/>
      <c r="R188" s="75"/>
      <c r="S188" s="75"/>
      <c r="T188" s="7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7" t="s">
        <v>135</v>
      </c>
      <c r="AU188" s="17" t="s">
        <v>83</v>
      </c>
    </row>
    <row r="189" s="2" customFormat="1">
      <c r="A189" s="36"/>
      <c r="B189" s="37"/>
      <c r="C189" s="36"/>
      <c r="D189" s="188" t="s">
        <v>137</v>
      </c>
      <c r="E189" s="36"/>
      <c r="F189" s="189" t="s">
        <v>274</v>
      </c>
      <c r="G189" s="36"/>
      <c r="H189" s="36"/>
      <c r="I189" s="185"/>
      <c r="J189" s="36"/>
      <c r="K189" s="36"/>
      <c r="L189" s="37"/>
      <c r="M189" s="191"/>
      <c r="N189" s="192"/>
      <c r="O189" s="193"/>
      <c r="P189" s="193"/>
      <c r="Q189" s="193"/>
      <c r="R189" s="193"/>
      <c r="S189" s="193"/>
      <c r="T189" s="194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7" t="s">
        <v>137</v>
      </c>
      <c r="AU189" s="17" t="s">
        <v>83</v>
      </c>
    </row>
    <row r="190" s="2" customFormat="1" ht="6.96" customHeight="1">
      <c r="A190" s="36"/>
      <c r="B190" s="58"/>
      <c r="C190" s="59"/>
      <c r="D190" s="59"/>
      <c r="E190" s="59"/>
      <c r="F190" s="59"/>
      <c r="G190" s="59"/>
      <c r="H190" s="59"/>
      <c r="I190" s="59"/>
      <c r="J190" s="59"/>
      <c r="K190" s="59"/>
      <c r="L190" s="37"/>
      <c r="M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</row>
  </sheetData>
  <autoFilter ref="C117:K18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hyperlinks>
    <hyperlink ref="F123" r:id="rId1" display="https://podminky.urs.cz/item/CS_URS_2022_01/111103213"/>
    <hyperlink ref="F128" r:id="rId2" display="https://podminky.urs.cz/item/CS_URS_2022_01/183551413"/>
    <hyperlink ref="F133" r:id="rId3" display="https://podminky.urs.cz/item/CS_URS_2022_01/183403151"/>
    <hyperlink ref="F136" r:id="rId4" display="https://podminky.urs.cz/item/CS_URS_2022_01/183403152"/>
    <hyperlink ref="F139" r:id="rId5" display="https://podminky.urs.cz/item/CS_URS_2022_01/181451121"/>
    <hyperlink ref="F154" r:id="rId6" display="https://podminky.urs.cz/item/CS_URS_2022_01/183101121"/>
    <hyperlink ref="F157" r:id="rId7" display="https://podminky.urs.cz/item/CS_URS_2022_01/184102113"/>
    <hyperlink ref="F164" r:id="rId8" display="https://podminky.urs.cz/item/CS_URS_2022_01/184211327"/>
    <hyperlink ref="F169" r:id="rId9" display="https://podminky.urs.cz/item/CS_URS_2022_01/184215122"/>
    <hyperlink ref="F176" r:id="rId10" display="https://podminky.urs.cz/item/CS_URS_2022_01/184813121"/>
    <hyperlink ref="F179" r:id="rId11" display="https://podminky.urs.cz/item/CS_URS_2022_01/184911431"/>
    <hyperlink ref="F186" r:id="rId12" display="https://podminky.urs.cz/item/CS_URS_2022_01/184806111"/>
    <hyperlink ref="F189" r:id="rId13" display="https://podminky.urs.cz/item/CS_URS_2022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96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Býkev větrloam LBK 110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97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275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4. 3. 2022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30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30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30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33</v>
      </c>
      <c r="E30" s="36"/>
      <c r="F30" s="36"/>
      <c r="G30" s="36"/>
      <c r="H30" s="36"/>
      <c r="I30" s="36"/>
      <c r="J30" s="94">
        <f>ROUND(J117,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41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37</v>
      </c>
      <c r="E33" s="30" t="s">
        <v>38</v>
      </c>
      <c r="F33" s="125">
        <f>ROUND((SUM(BE117:BE157)),  2)</f>
        <v>0</v>
      </c>
      <c r="G33" s="36"/>
      <c r="H33" s="36"/>
      <c r="I33" s="126">
        <v>0.20999999999999999</v>
      </c>
      <c r="J33" s="125">
        <f>ROUND(((SUM(BE117:BE157))*I33),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25">
        <f>ROUND((SUM(BF117:BF157)),  2)</f>
        <v>0</v>
      </c>
      <c r="G34" s="36"/>
      <c r="H34" s="36"/>
      <c r="I34" s="126">
        <v>0.14999999999999999</v>
      </c>
      <c r="J34" s="125">
        <f>ROUND(((SUM(BF117:BF157))*I34),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25">
        <f>ROUND((SUM(BG117:BG157)),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25">
        <f>ROUND((SUM(BH117:BH157)),  2)</f>
        <v>0</v>
      </c>
      <c r="G36" s="36"/>
      <c r="H36" s="36"/>
      <c r="I36" s="126">
        <v>0.14999999999999999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25">
        <f>ROUND((SUM(BI117:BI157)),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43</v>
      </c>
      <c r="E39" s="79"/>
      <c r="F39" s="79"/>
      <c r="G39" s="129" t="s">
        <v>44</v>
      </c>
      <c r="H39" s="130" t="s">
        <v>45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33" t="s">
        <v>49</v>
      </c>
      <c r="G61" s="56" t="s">
        <v>48</v>
      </c>
      <c r="H61" s="39"/>
      <c r="I61" s="39"/>
      <c r="J61" s="13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33" t="s">
        <v>49</v>
      </c>
      <c r="G76" s="56" t="s">
        <v>48</v>
      </c>
      <c r="H76" s="39"/>
      <c r="I76" s="39"/>
      <c r="J76" s="13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Býkev větrloam LBK 110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4630-2 - 1 rok NÚ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4. 3. 2022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30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30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100</v>
      </c>
      <c r="D94" s="127"/>
      <c r="E94" s="127"/>
      <c r="F94" s="127"/>
      <c r="G94" s="127"/>
      <c r="H94" s="127"/>
      <c r="I94" s="127"/>
      <c r="J94" s="136" t="s">
        <v>101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102</v>
      </c>
      <c r="D96" s="36"/>
      <c r="E96" s="36"/>
      <c r="F96" s="36"/>
      <c r="G96" s="36"/>
      <c r="H96" s="36"/>
      <c r="I96" s="36"/>
      <c r="J96" s="94">
        <f>J117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103</v>
      </c>
    </row>
    <row r="97" s="9" customFormat="1" ht="24.96" customHeight="1">
      <c r="A97" s="9"/>
      <c r="B97" s="138"/>
      <c r="C97" s="9"/>
      <c r="D97" s="139" t="s">
        <v>276</v>
      </c>
      <c r="E97" s="140"/>
      <c r="F97" s="140"/>
      <c r="G97" s="140"/>
      <c r="H97" s="140"/>
      <c r="I97" s="140"/>
      <c r="J97" s="141">
        <f>J118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110</v>
      </c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6"/>
      <c r="D107" s="36"/>
      <c r="E107" s="119" t="str">
        <f>E7</f>
        <v>Býkev větrloam LBK 110</v>
      </c>
      <c r="F107" s="30"/>
      <c r="G107" s="30"/>
      <c r="H107" s="30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97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6"/>
      <c r="D109" s="36"/>
      <c r="E109" s="65" t="str">
        <f>E9</f>
        <v>4630-2 - 1 rok NÚ</v>
      </c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6"/>
      <c r="E111" s="36"/>
      <c r="F111" s="25" t="str">
        <f>F12</f>
        <v xml:space="preserve"> </v>
      </c>
      <c r="G111" s="36"/>
      <c r="H111" s="36"/>
      <c r="I111" s="30" t="s">
        <v>22</v>
      </c>
      <c r="J111" s="67" t="str">
        <f>IF(J12="","",J12)</f>
        <v>4. 3. 2022</v>
      </c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6"/>
      <c r="E113" s="36"/>
      <c r="F113" s="25" t="str">
        <f>E15</f>
        <v xml:space="preserve"> </v>
      </c>
      <c r="G113" s="36"/>
      <c r="H113" s="36"/>
      <c r="I113" s="30" t="s">
        <v>29</v>
      </c>
      <c r="J113" s="34" t="str">
        <f>E21</f>
        <v xml:space="preserve"> </v>
      </c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27</v>
      </c>
      <c r="D114" s="36"/>
      <c r="E114" s="36"/>
      <c r="F114" s="25" t="str">
        <f>IF(E18="","",E18)</f>
        <v>Vyplň údaj</v>
      </c>
      <c r="G114" s="36"/>
      <c r="H114" s="36"/>
      <c r="I114" s="30" t="s">
        <v>31</v>
      </c>
      <c r="J114" s="34" t="str">
        <f>E24</f>
        <v xml:space="preserve"> </v>
      </c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1" customFormat="1" ht="29.28" customHeight="1">
      <c r="A116" s="146"/>
      <c r="B116" s="147"/>
      <c r="C116" s="148" t="s">
        <v>111</v>
      </c>
      <c r="D116" s="149" t="s">
        <v>58</v>
      </c>
      <c r="E116" s="149" t="s">
        <v>54</v>
      </c>
      <c r="F116" s="149" t="s">
        <v>55</v>
      </c>
      <c r="G116" s="149" t="s">
        <v>112</v>
      </c>
      <c r="H116" s="149" t="s">
        <v>113</v>
      </c>
      <c r="I116" s="149" t="s">
        <v>114</v>
      </c>
      <c r="J116" s="149" t="s">
        <v>101</v>
      </c>
      <c r="K116" s="150" t="s">
        <v>115</v>
      </c>
      <c r="L116" s="151"/>
      <c r="M116" s="84" t="s">
        <v>1</v>
      </c>
      <c r="N116" s="85" t="s">
        <v>37</v>
      </c>
      <c r="O116" s="85" t="s">
        <v>116</v>
      </c>
      <c r="P116" s="85" t="s">
        <v>117</v>
      </c>
      <c r="Q116" s="85" t="s">
        <v>118</v>
      </c>
      <c r="R116" s="85" t="s">
        <v>119</v>
      </c>
      <c r="S116" s="85" t="s">
        <v>120</v>
      </c>
      <c r="T116" s="86" t="s">
        <v>121</v>
      </c>
      <c r="U116" s="146"/>
      <c r="V116" s="146"/>
      <c r="W116" s="146"/>
      <c r="X116" s="146"/>
      <c r="Y116" s="146"/>
      <c r="Z116" s="146"/>
      <c r="AA116" s="146"/>
      <c r="AB116" s="146"/>
      <c r="AC116" s="146"/>
      <c r="AD116" s="146"/>
      <c r="AE116" s="146"/>
    </row>
    <row r="117" s="2" customFormat="1" ht="22.8" customHeight="1">
      <c r="A117" s="36"/>
      <c r="B117" s="37"/>
      <c r="C117" s="91" t="s">
        <v>122</v>
      </c>
      <c r="D117" s="36"/>
      <c r="E117" s="36"/>
      <c r="F117" s="36"/>
      <c r="G117" s="36"/>
      <c r="H117" s="36"/>
      <c r="I117" s="36"/>
      <c r="J117" s="152">
        <f>BK117</f>
        <v>0</v>
      </c>
      <c r="K117" s="36"/>
      <c r="L117" s="37"/>
      <c r="M117" s="87"/>
      <c r="N117" s="71"/>
      <c r="O117" s="88"/>
      <c r="P117" s="153">
        <f>P118</f>
        <v>0</v>
      </c>
      <c r="Q117" s="88"/>
      <c r="R117" s="153">
        <f>R118</f>
        <v>0</v>
      </c>
      <c r="S117" s="88"/>
      <c r="T117" s="154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7" t="s">
        <v>72</v>
      </c>
      <c r="AU117" s="17" t="s">
        <v>103</v>
      </c>
      <c r="BK117" s="155">
        <f>BK118</f>
        <v>0</v>
      </c>
    </row>
    <row r="118" s="12" customFormat="1" ht="25.92" customHeight="1">
      <c r="A118" s="12"/>
      <c r="B118" s="156"/>
      <c r="C118" s="12"/>
      <c r="D118" s="157" t="s">
        <v>72</v>
      </c>
      <c r="E118" s="158" t="s">
        <v>181</v>
      </c>
      <c r="F118" s="158" t="s">
        <v>277</v>
      </c>
      <c r="G118" s="12"/>
      <c r="H118" s="12"/>
      <c r="I118" s="159"/>
      <c r="J118" s="160">
        <f>BK118</f>
        <v>0</v>
      </c>
      <c r="K118" s="12"/>
      <c r="L118" s="156"/>
      <c r="M118" s="161"/>
      <c r="N118" s="162"/>
      <c r="O118" s="162"/>
      <c r="P118" s="163">
        <f>SUM(P119:P157)</f>
        <v>0</v>
      </c>
      <c r="Q118" s="162"/>
      <c r="R118" s="163">
        <f>SUM(R119:R157)</f>
        <v>0</v>
      </c>
      <c r="S118" s="162"/>
      <c r="T118" s="164">
        <f>SUM(T119:T157)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7" t="s">
        <v>81</v>
      </c>
      <c r="AT118" s="165" t="s">
        <v>72</v>
      </c>
      <c r="AU118" s="165" t="s">
        <v>73</v>
      </c>
      <c r="AY118" s="157" t="s">
        <v>125</v>
      </c>
      <c r="BK118" s="166">
        <f>SUM(BK119:BK157)</f>
        <v>0</v>
      </c>
    </row>
    <row r="119" s="2" customFormat="1" ht="24.15" customHeight="1">
      <c r="A119" s="36"/>
      <c r="B119" s="169"/>
      <c r="C119" s="170" t="s">
        <v>81</v>
      </c>
      <c r="D119" s="170" t="s">
        <v>128</v>
      </c>
      <c r="E119" s="171" t="s">
        <v>278</v>
      </c>
      <c r="F119" s="172" t="s">
        <v>279</v>
      </c>
      <c r="G119" s="173" t="s">
        <v>185</v>
      </c>
      <c r="H119" s="174">
        <v>3.411</v>
      </c>
      <c r="I119" s="175"/>
      <c r="J119" s="176">
        <f>ROUND(I119*H119,2)</f>
        <v>0</v>
      </c>
      <c r="K119" s="172" t="s">
        <v>132</v>
      </c>
      <c r="L119" s="37"/>
      <c r="M119" s="177" t="s">
        <v>1</v>
      </c>
      <c r="N119" s="178" t="s">
        <v>38</v>
      </c>
      <c r="O119" s="75"/>
      <c r="P119" s="179">
        <f>O119*H119</f>
        <v>0</v>
      </c>
      <c r="Q119" s="179">
        <v>0</v>
      </c>
      <c r="R119" s="179">
        <f>Q119*H119</f>
        <v>0</v>
      </c>
      <c r="S119" s="179">
        <v>0</v>
      </c>
      <c r="T119" s="18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1" t="s">
        <v>133</v>
      </c>
      <c r="AT119" s="181" t="s">
        <v>128</v>
      </c>
      <c r="AU119" s="181" t="s">
        <v>81</v>
      </c>
      <c r="AY119" s="17" t="s">
        <v>125</v>
      </c>
      <c r="BE119" s="182">
        <f>IF(N119="základní",J119,0)</f>
        <v>0</v>
      </c>
      <c r="BF119" s="182">
        <f>IF(N119="snížená",J119,0)</f>
        <v>0</v>
      </c>
      <c r="BG119" s="182">
        <f>IF(N119="zákl. přenesená",J119,0)</f>
        <v>0</v>
      </c>
      <c r="BH119" s="182">
        <f>IF(N119="sníž. přenesená",J119,0)</f>
        <v>0</v>
      </c>
      <c r="BI119" s="182">
        <f>IF(N119="nulová",J119,0)</f>
        <v>0</v>
      </c>
      <c r="BJ119" s="17" t="s">
        <v>81</v>
      </c>
      <c r="BK119" s="182">
        <f>ROUND(I119*H119,2)</f>
        <v>0</v>
      </c>
      <c r="BL119" s="17" t="s">
        <v>133</v>
      </c>
      <c r="BM119" s="181" t="s">
        <v>280</v>
      </c>
    </row>
    <row r="120" s="2" customFormat="1">
      <c r="A120" s="36"/>
      <c r="B120" s="37"/>
      <c r="C120" s="36"/>
      <c r="D120" s="183" t="s">
        <v>135</v>
      </c>
      <c r="E120" s="36"/>
      <c r="F120" s="184" t="s">
        <v>281</v>
      </c>
      <c r="G120" s="36"/>
      <c r="H120" s="36"/>
      <c r="I120" s="185"/>
      <c r="J120" s="36"/>
      <c r="K120" s="36"/>
      <c r="L120" s="37"/>
      <c r="M120" s="186"/>
      <c r="N120" s="187"/>
      <c r="O120" s="75"/>
      <c r="P120" s="75"/>
      <c r="Q120" s="75"/>
      <c r="R120" s="75"/>
      <c r="S120" s="75"/>
      <c r="T120" s="7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7" t="s">
        <v>135</v>
      </c>
      <c r="AU120" s="17" t="s">
        <v>81</v>
      </c>
    </row>
    <row r="121" s="2" customFormat="1">
      <c r="A121" s="36"/>
      <c r="B121" s="37"/>
      <c r="C121" s="36"/>
      <c r="D121" s="188" t="s">
        <v>137</v>
      </c>
      <c r="E121" s="36"/>
      <c r="F121" s="189" t="s">
        <v>282</v>
      </c>
      <c r="G121" s="36"/>
      <c r="H121" s="36"/>
      <c r="I121" s="185"/>
      <c r="J121" s="36"/>
      <c r="K121" s="36"/>
      <c r="L121" s="37"/>
      <c r="M121" s="186"/>
      <c r="N121" s="187"/>
      <c r="O121" s="75"/>
      <c r="P121" s="75"/>
      <c r="Q121" s="75"/>
      <c r="R121" s="75"/>
      <c r="S121" s="75"/>
      <c r="T121" s="7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137</v>
      </c>
      <c r="AU121" s="17" t="s">
        <v>81</v>
      </c>
    </row>
    <row r="122" s="13" customFormat="1">
      <c r="A122" s="13"/>
      <c r="B122" s="195"/>
      <c r="C122" s="13"/>
      <c r="D122" s="183" t="s">
        <v>187</v>
      </c>
      <c r="E122" s="196" t="s">
        <v>1</v>
      </c>
      <c r="F122" s="197" t="s">
        <v>283</v>
      </c>
      <c r="G122" s="13"/>
      <c r="H122" s="198">
        <v>3.411</v>
      </c>
      <c r="I122" s="199"/>
      <c r="J122" s="13"/>
      <c r="K122" s="13"/>
      <c r="L122" s="195"/>
      <c r="M122" s="200"/>
      <c r="N122" s="201"/>
      <c r="O122" s="201"/>
      <c r="P122" s="201"/>
      <c r="Q122" s="201"/>
      <c r="R122" s="201"/>
      <c r="S122" s="201"/>
      <c r="T122" s="20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96" t="s">
        <v>187</v>
      </c>
      <c r="AU122" s="196" t="s">
        <v>81</v>
      </c>
      <c r="AV122" s="13" t="s">
        <v>83</v>
      </c>
      <c r="AW122" s="13" t="s">
        <v>30</v>
      </c>
      <c r="AX122" s="13" t="s">
        <v>81</v>
      </c>
      <c r="AY122" s="196" t="s">
        <v>125</v>
      </c>
    </row>
    <row r="123" s="2" customFormat="1" ht="16.5" customHeight="1">
      <c r="A123" s="36"/>
      <c r="B123" s="169"/>
      <c r="C123" s="170" t="s">
        <v>83</v>
      </c>
      <c r="D123" s="170" t="s">
        <v>128</v>
      </c>
      <c r="E123" s="171" t="s">
        <v>284</v>
      </c>
      <c r="F123" s="172" t="s">
        <v>285</v>
      </c>
      <c r="G123" s="173" t="s">
        <v>262</v>
      </c>
      <c r="H123" s="174">
        <v>805.79999999999995</v>
      </c>
      <c r="I123" s="175"/>
      <c r="J123" s="176">
        <f>ROUND(I123*H123,2)</f>
        <v>0</v>
      </c>
      <c r="K123" s="172" t="s">
        <v>132</v>
      </c>
      <c r="L123" s="37"/>
      <c r="M123" s="177" t="s">
        <v>1</v>
      </c>
      <c r="N123" s="178" t="s">
        <v>38</v>
      </c>
      <c r="O123" s="75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1" t="s">
        <v>133</v>
      </c>
      <c r="AT123" s="181" t="s">
        <v>128</v>
      </c>
      <c r="AU123" s="181" t="s">
        <v>81</v>
      </c>
      <c r="AY123" s="17" t="s">
        <v>125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7" t="s">
        <v>81</v>
      </c>
      <c r="BK123" s="182">
        <f>ROUND(I123*H123,2)</f>
        <v>0</v>
      </c>
      <c r="BL123" s="17" t="s">
        <v>133</v>
      </c>
      <c r="BM123" s="181" t="s">
        <v>286</v>
      </c>
    </row>
    <row r="124" s="2" customFormat="1">
      <c r="A124" s="36"/>
      <c r="B124" s="37"/>
      <c r="C124" s="36"/>
      <c r="D124" s="183" t="s">
        <v>135</v>
      </c>
      <c r="E124" s="36"/>
      <c r="F124" s="184" t="s">
        <v>287</v>
      </c>
      <c r="G124" s="36"/>
      <c r="H124" s="36"/>
      <c r="I124" s="185"/>
      <c r="J124" s="36"/>
      <c r="K124" s="36"/>
      <c r="L124" s="37"/>
      <c r="M124" s="186"/>
      <c r="N124" s="187"/>
      <c r="O124" s="75"/>
      <c r="P124" s="75"/>
      <c r="Q124" s="75"/>
      <c r="R124" s="75"/>
      <c r="S124" s="75"/>
      <c r="T124" s="7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7" t="s">
        <v>135</v>
      </c>
      <c r="AU124" s="17" t="s">
        <v>81</v>
      </c>
    </row>
    <row r="125" s="2" customFormat="1">
      <c r="A125" s="36"/>
      <c r="B125" s="37"/>
      <c r="C125" s="36"/>
      <c r="D125" s="188" t="s">
        <v>137</v>
      </c>
      <c r="E125" s="36"/>
      <c r="F125" s="189" t="s">
        <v>288</v>
      </c>
      <c r="G125" s="36"/>
      <c r="H125" s="36"/>
      <c r="I125" s="185"/>
      <c r="J125" s="36"/>
      <c r="K125" s="36"/>
      <c r="L125" s="37"/>
      <c r="M125" s="186"/>
      <c r="N125" s="187"/>
      <c r="O125" s="75"/>
      <c r="P125" s="75"/>
      <c r="Q125" s="75"/>
      <c r="R125" s="75"/>
      <c r="S125" s="75"/>
      <c r="T125" s="7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137</v>
      </c>
      <c r="AU125" s="17" t="s">
        <v>81</v>
      </c>
    </row>
    <row r="126" s="13" customFormat="1">
      <c r="A126" s="13"/>
      <c r="B126" s="195"/>
      <c r="C126" s="13"/>
      <c r="D126" s="183" t="s">
        <v>187</v>
      </c>
      <c r="E126" s="196" t="s">
        <v>1</v>
      </c>
      <c r="F126" s="197" t="s">
        <v>289</v>
      </c>
      <c r="G126" s="13"/>
      <c r="H126" s="198">
        <v>805.79999999999995</v>
      </c>
      <c r="I126" s="199"/>
      <c r="J126" s="13"/>
      <c r="K126" s="13"/>
      <c r="L126" s="195"/>
      <c r="M126" s="200"/>
      <c r="N126" s="201"/>
      <c r="O126" s="201"/>
      <c r="P126" s="201"/>
      <c r="Q126" s="201"/>
      <c r="R126" s="201"/>
      <c r="S126" s="201"/>
      <c r="T126" s="20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6" t="s">
        <v>187</v>
      </c>
      <c r="AU126" s="196" t="s">
        <v>81</v>
      </c>
      <c r="AV126" s="13" t="s">
        <v>83</v>
      </c>
      <c r="AW126" s="13" t="s">
        <v>30</v>
      </c>
      <c r="AX126" s="13" t="s">
        <v>81</v>
      </c>
      <c r="AY126" s="196" t="s">
        <v>125</v>
      </c>
    </row>
    <row r="127" s="2" customFormat="1" ht="21.75" customHeight="1">
      <c r="A127" s="36"/>
      <c r="B127" s="169"/>
      <c r="C127" s="170" t="s">
        <v>150</v>
      </c>
      <c r="D127" s="170" t="s">
        <v>128</v>
      </c>
      <c r="E127" s="171" t="s">
        <v>290</v>
      </c>
      <c r="F127" s="172" t="s">
        <v>291</v>
      </c>
      <c r="G127" s="173" t="s">
        <v>262</v>
      </c>
      <c r="H127" s="174">
        <v>805.79999999999995</v>
      </c>
      <c r="I127" s="175"/>
      <c r="J127" s="176">
        <f>ROUND(I127*H127,2)</f>
        <v>0</v>
      </c>
      <c r="K127" s="172" t="s">
        <v>132</v>
      </c>
      <c r="L127" s="37"/>
      <c r="M127" s="177" t="s">
        <v>1</v>
      </c>
      <c r="N127" s="178" t="s">
        <v>38</v>
      </c>
      <c r="O127" s="75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1" t="s">
        <v>133</v>
      </c>
      <c r="AT127" s="181" t="s">
        <v>128</v>
      </c>
      <c r="AU127" s="181" t="s">
        <v>81</v>
      </c>
      <c r="AY127" s="17" t="s">
        <v>125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7" t="s">
        <v>81</v>
      </c>
      <c r="BK127" s="182">
        <f>ROUND(I127*H127,2)</f>
        <v>0</v>
      </c>
      <c r="BL127" s="17" t="s">
        <v>133</v>
      </c>
      <c r="BM127" s="181" t="s">
        <v>292</v>
      </c>
    </row>
    <row r="128" s="2" customFormat="1">
      <c r="A128" s="36"/>
      <c r="B128" s="37"/>
      <c r="C128" s="36"/>
      <c r="D128" s="183" t="s">
        <v>135</v>
      </c>
      <c r="E128" s="36"/>
      <c r="F128" s="184" t="s">
        <v>293</v>
      </c>
      <c r="G128" s="36"/>
      <c r="H128" s="36"/>
      <c r="I128" s="185"/>
      <c r="J128" s="36"/>
      <c r="K128" s="36"/>
      <c r="L128" s="37"/>
      <c r="M128" s="186"/>
      <c r="N128" s="187"/>
      <c r="O128" s="75"/>
      <c r="P128" s="75"/>
      <c r="Q128" s="75"/>
      <c r="R128" s="75"/>
      <c r="S128" s="75"/>
      <c r="T128" s="7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7" t="s">
        <v>135</v>
      </c>
      <c r="AU128" s="17" t="s">
        <v>81</v>
      </c>
    </row>
    <row r="129" s="2" customFormat="1">
      <c r="A129" s="36"/>
      <c r="B129" s="37"/>
      <c r="C129" s="36"/>
      <c r="D129" s="188" t="s">
        <v>137</v>
      </c>
      <c r="E129" s="36"/>
      <c r="F129" s="189" t="s">
        <v>294</v>
      </c>
      <c r="G129" s="36"/>
      <c r="H129" s="36"/>
      <c r="I129" s="185"/>
      <c r="J129" s="36"/>
      <c r="K129" s="36"/>
      <c r="L129" s="37"/>
      <c r="M129" s="186"/>
      <c r="N129" s="187"/>
      <c r="O129" s="75"/>
      <c r="P129" s="75"/>
      <c r="Q129" s="75"/>
      <c r="R129" s="75"/>
      <c r="S129" s="75"/>
      <c r="T129" s="7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7" t="s">
        <v>137</v>
      </c>
      <c r="AU129" s="17" t="s">
        <v>81</v>
      </c>
    </row>
    <row r="130" s="13" customFormat="1">
      <c r="A130" s="13"/>
      <c r="B130" s="195"/>
      <c r="C130" s="13"/>
      <c r="D130" s="183" t="s">
        <v>187</v>
      </c>
      <c r="E130" s="196" t="s">
        <v>1</v>
      </c>
      <c r="F130" s="197" t="s">
        <v>295</v>
      </c>
      <c r="G130" s="13"/>
      <c r="H130" s="198">
        <v>805.79999999999995</v>
      </c>
      <c r="I130" s="199"/>
      <c r="J130" s="13"/>
      <c r="K130" s="13"/>
      <c r="L130" s="195"/>
      <c r="M130" s="200"/>
      <c r="N130" s="201"/>
      <c r="O130" s="201"/>
      <c r="P130" s="201"/>
      <c r="Q130" s="201"/>
      <c r="R130" s="201"/>
      <c r="S130" s="201"/>
      <c r="T130" s="20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6" t="s">
        <v>187</v>
      </c>
      <c r="AU130" s="196" t="s">
        <v>81</v>
      </c>
      <c r="AV130" s="13" t="s">
        <v>83</v>
      </c>
      <c r="AW130" s="13" t="s">
        <v>30</v>
      </c>
      <c r="AX130" s="13" t="s">
        <v>81</v>
      </c>
      <c r="AY130" s="196" t="s">
        <v>125</v>
      </c>
    </row>
    <row r="131" s="2" customFormat="1" ht="24.15" customHeight="1">
      <c r="A131" s="36"/>
      <c r="B131" s="169"/>
      <c r="C131" s="170" t="s">
        <v>133</v>
      </c>
      <c r="D131" s="170" t="s">
        <v>128</v>
      </c>
      <c r="E131" s="171" t="s">
        <v>296</v>
      </c>
      <c r="F131" s="172" t="s">
        <v>297</v>
      </c>
      <c r="G131" s="173" t="s">
        <v>262</v>
      </c>
      <c r="H131" s="174">
        <v>3223.1999999999998</v>
      </c>
      <c r="I131" s="175"/>
      <c r="J131" s="176">
        <f>ROUND(I131*H131,2)</f>
        <v>0</v>
      </c>
      <c r="K131" s="172" t="s">
        <v>132</v>
      </c>
      <c r="L131" s="37"/>
      <c r="M131" s="177" t="s">
        <v>1</v>
      </c>
      <c r="N131" s="178" t="s">
        <v>38</v>
      </c>
      <c r="O131" s="75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1" t="s">
        <v>133</v>
      </c>
      <c r="AT131" s="181" t="s">
        <v>128</v>
      </c>
      <c r="AU131" s="181" t="s">
        <v>81</v>
      </c>
      <c r="AY131" s="17" t="s">
        <v>125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7" t="s">
        <v>81</v>
      </c>
      <c r="BK131" s="182">
        <f>ROUND(I131*H131,2)</f>
        <v>0</v>
      </c>
      <c r="BL131" s="17" t="s">
        <v>133</v>
      </c>
      <c r="BM131" s="181" t="s">
        <v>298</v>
      </c>
    </row>
    <row r="132" s="2" customFormat="1">
      <c r="A132" s="36"/>
      <c r="B132" s="37"/>
      <c r="C132" s="36"/>
      <c r="D132" s="183" t="s">
        <v>135</v>
      </c>
      <c r="E132" s="36"/>
      <c r="F132" s="184" t="s">
        <v>299</v>
      </c>
      <c r="G132" s="36"/>
      <c r="H132" s="36"/>
      <c r="I132" s="185"/>
      <c r="J132" s="36"/>
      <c r="K132" s="36"/>
      <c r="L132" s="37"/>
      <c r="M132" s="186"/>
      <c r="N132" s="187"/>
      <c r="O132" s="75"/>
      <c r="P132" s="75"/>
      <c r="Q132" s="75"/>
      <c r="R132" s="75"/>
      <c r="S132" s="75"/>
      <c r="T132" s="7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7" t="s">
        <v>135</v>
      </c>
      <c r="AU132" s="17" t="s">
        <v>81</v>
      </c>
    </row>
    <row r="133" s="2" customFormat="1">
      <c r="A133" s="36"/>
      <c r="B133" s="37"/>
      <c r="C133" s="36"/>
      <c r="D133" s="188" t="s">
        <v>137</v>
      </c>
      <c r="E133" s="36"/>
      <c r="F133" s="189" t="s">
        <v>300</v>
      </c>
      <c r="G133" s="36"/>
      <c r="H133" s="36"/>
      <c r="I133" s="185"/>
      <c r="J133" s="36"/>
      <c r="K133" s="36"/>
      <c r="L133" s="37"/>
      <c r="M133" s="186"/>
      <c r="N133" s="187"/>
      <c r="O133" s="75"/>
      <c r="P133" s="75"/>
      <c r="Q133" s="75"/>
      <c r="R133" s="75"/>
      <c r="S133" s="75"/>
      <c r="T133" s="7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7" t="s">
        <v>137</v>
      </c>
      <c r="AU133" s="17" t="s">
        <v>81</v>
      </c>
    </row>
    <row r="134" s="13" customFormat="1">
      <c r="A134" s="13"/>
      <c r="B134" s="195"/>
      <c r="C134" s="13"/>
      <c r="D134" s="183" t="s">
        <v>187</v>
      </c>
      <c r="E134" s="196" t="s">
        <v>1</v>
      </c>
      <c r="F134" s="197" t="s">
        <v>301</v>
      </c>
      <c r="G134" s="13"/>
      <c r="H134" s="198">
        <v>3223.1999999999998</v>
      </c>
      <c r="I134" s="199"/>
      <c r="J134" s="13"/>
      <c r="K134" s="13"/>
      <c r="L134" s="195"/>
      <c r="M134" s="200"/>
      <c r="N134" s="201"/>
      <c r="O134" s="201"/>
      <c r="P134" s="201"/>
      <c r="Q134" s="201"/>
      <c r="R134" s="201"/>
      <c r="S134" s="201"/>
      <c r="T134" s="20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6" t="s">
        <v>187</v>
      </c>
      <c r="AU134" s="196" t="s">
        <v>81</v>
      </c>
      <c r="AV134" s="13" t="s">
        <v>83</v>
      </c>
      <c r="AW134" s="13" t="s">
        <v>30</v>
      </c>
      <c r="AX134" s="13" t="s">
        <v>81</v>
      </c>
      <c r="AY134" s="196" t="s">
        <v>125</v>
      </c>
    </row>
    <row r="135" s="2" customFormat="1" ht="24.15" customHeight="1">
      <c r="A135" s="36"/>
      <c r="B135" s="169"/>
      <c r="C135" s="170" t="s">
        <v>147</v>
      </c>
      <c r="D135" s="170" t="s">
        <v>128</v>
      </c>
      <c r="E135" s="171" t="s">
        <v>226</v>
      </c>
      <c r="F135" s="172" t="s">
        <v>302</v>
      </c>
      <c r="G135" s="173" t="s">
        <v>131</v>
      </c>
      <c r="H135" s="174">
        <v>83</v>
      </c>
      <c r="I135" s="175"/>
      <c r="J135" s="176">
        <f>ROUND(I135*H135,2)</f>
        <v>0</v>
      </c>
      <c r="K135" s="172" t="s">
        <v>132</v>
      </c>
      <c r="L135" s="37"/>
      <c r="M135" s="177" t="s">
        <v>1</v>
      </c>
      <c r="N135" s="178" t="s">
        <v>38</v>
      </c>
      <c r="O135" s="75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1" t="s">
        <v>133</v>
      </c>
      <c r="AT135" s="181" t="s">
        <v>128</v>
      </c>
      <c r="AU135" s="181" t="s">
        <v>81</v>
      </c>
      <c r="AY135" s="17" t="s">
        <v>125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7" t="s">
        <v>81</v>
      </c>
      <c r="BK135" s="182">
        <f>ROUND(I135*H135,2)</f>
        <v>0</v>
      </c>
      <c r="BL135" s="17" t="s">
        <v>133</v>
      </c>
      <c r="BM135" s="181" t="s">
        <v>303</v>
      </c>
    </row>
    <row r="136" s="2" customFormat="1">
      <c r="A136" s="36"/>
      <c r="B136" s="37"/>
      <c r="C136" s="36"/>
      <c r="D136" s="183" t="s">
        <v>135</v>
      </c>
      <c r="E136" s="36"/>
      <c r="F136" s="184" t="s">
        <v>304</v>
      </c>
      <c r="G136" s="36"/>
      <c r="H136" s="36"/>
      <c r="I136" s="185"/>
      <c r="J136" s="36"/>
      <c r="K136" s="36"/>
      <c r="L136" s="37"/>
      <c r="M136" s="186"/>
      <c r="N136" s="187"/>
      <c r="O136" s="75"/>
      <c r="P136" s="75"/>
      <c r="Q136" s="75"/>
      <c r="R136" s="75"/>
      <c r="S136" s="75"/>
      <c r="T136" s="7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7" t="s">
        <v>135</v>
      </c>
      <c r="AU136" s="17" t="s">
        <v>81</v>
      </c>
    </row>
    <row r="137" s="2" customFormat="1">
      <c r="A137" s="36"/>
      <c r="B137" s="37"/>
      <c r="C137" s="36"/>
      <c r="D137" s="188" t="s">
        <v>137</v>
      </c>
      <c r="E137" s="36"/>
      <c r="F137" s="189" t="s">
        <v>229</v>
      </c>
      <c r="G137" s="36"/>
      <c r="H137" s="36"/>
      <c r="I137" s="185"/>
      <c r="J137" s="36"/>
      <c r="K137" s="36"/>
      <c r="L137" s="37"/>
      <c r="M137" s="186"/>
      <c r="N137" s="187"/>
      <c r="O137" s="75"/>
      <c r="P137" s="75"/>
      <c r="Q137" s="75"/>
      <c r="R137" s="75"/>
      <c r="S137" s="75"/>
      <c r="T137" s="7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7" t="s">
        <v>137</v>
      </c>
      <c r="AU137" s="17" t="s">
        <v>81</v>
      </c>
    </row>
    <row r="138" s="13" customFormat="1">
      <c r="A138" s="13"/>
      <c r="B138" s="195"/>
      <c r="C138" s="13"/>
      <c r="D138" s="183" t="s">
        <v>187</v>
      </c>
      <c r="E138" s="196" t="s">
        <v>1</v>
      </c>
      <c r="F138" s="197" t="s">
        <v>305</v>
      </c>
      <c r="G138" s="13"/>
      <c r="H138" s="198">
        <v>83</v>
      </c>
      <c r="I138" s="199"/>
      <c r="J138" s="13"/>
      <c r="K138" s="13"/>
      <c r="L138" s="195"/>
      <c r="M138" s="200"/>
      <c r="N138" s="201"/>
      <c r="O138" s="201"/>
      <c r="P138" s="201"/>
      <c r="Q138" s="201"/>
      <c r="R138" s="201"/>
      <c r="S138" s="201"/>
      <c r="T138" s="20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6" t="s">
        <v>187</v>
      </c>
      <c r="AU138" s="196" t="s">
        <v>81</v>
      </c>
      <c r="AV138" s="13" t="s">
        <v>83</v>
      </c>
      <c r="AW138" s="13" t="s">
        <v>30</v>
      </c>
      <c r="AX138" s="13" t="s">
        <v>81</v>
      </c>
      <c r="AY138" s="196" t="s">
        <v>125</v>
      </c>
    </row>
    <row r="139" s="2" customFormat="1" ht="16.5" customHeight="1">
      <c r="A139" s="36"/>
      <c r="B139" s="169"/>
      <c r="C139" s="211" t="s">
        <v>169</v>
      </c>
      <c r="D139" s="211" t="s">
        <v>206</v>
      </c>
      <c r="E139" s="212" t="s">
        <v>231</v>
      </c>
      <c r="F139" s="213" t="s">
        <v>232</v>
      </c>
      <c r="G139" s="214" t="s">
        <v>131</v>
      </c>
      <c r="H139" s="215">
        <v>83</v>
      </c>
      <c r="I139" s="216"/>
      <c r="J139" s="217">
        <f>ROUND(I139*H139,2)</f>
        <v>0</v>
      </c>
      <c r="K139" s="213" t="s">
        <v>1</v>
      </c>
      <c r="L139" s="218"/>
      <c r="M139" s="219" t="s">
        <v>1</v>
      </c>
      <c r="N139" s="220" t="s">
        <v>38</v>
      </c>
      <c r="O139" s="75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1" t="s">
        <v>200</v>
      </c>
      <c r="AT139" s="181" t="s">
        <v>206</v>
      </c>
      <c r="AU139" s="181" t="s">
        <v>81</v>
      </c>
      <c r="AY139" s="17" t="s">
        <v>125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7" t="s">
        <v>81</v>
      </c>
      <c r="BK139" s="182">
        <f>ROUND(I139*H139,2)</f>
        <v>0</v>
      </c>
      <c r="BL139" s="17" t="s">
        <v>133</v>
      </c>
      <c r="BM139" s="181" t="s">
        <v>306</v>
      </c>
    </row>
    <row r="140" s="2" customFormat="1">
      <c r="A140" s="36"/>
      <c r="B140" s="37"/>
      <c r="C140" s="36"/>
      <c r="D140" s="183" t="s">
        <v>135</v>
      </c>
      <c r="E140" s="36"/>
      <c r="F140" s="184" t="s">
        <v>232</v>
      </c>
      <c r="G140" s="36"/>
      <c r="H140" s="36"/>
      <c r="I140" s="185"/>
      <c r="J140" s="36"/>
      <c r="K140" s="36"/>
      <c r="L140" s="37"/>
      <c r="M140" s="186"/>
      <c r="N140" s="187"/>
      <c r="O140" s="75"/>
      <c r="P140" s="75"/>
      <c r="Q140" s="75"/>
      <c r="R140" s="75"/>
      <c r="S140" s="75"/>
      <c r="T140" s="7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7" t="s">
        <v>135</v>
      </c>
      <c r="AU140" s="17" t="s">
        <v>81</v>
      </c>
    </row>
    <row r="141" s="13" customFormat="1">
      <c r="A141" s="13"/>
      <c r="B141" s="195"/>
      <c r="C141" s="13"/>
      <c r="D141" s="183" t="s">
        <v>187</v>
      </c>
      <c r="E141" s="196" t="s">
        <v>1</v>
      </c>
      <c r="F141" s="197" t="s">
        <v>307</v>
      </c>
      <c r="G141" s="13"/>
      <c r="H141" s="198">
        <v>83</v>
      </c>
      <c r="I141" s="199"/>
      <c r="J141" s="13"/>
      <c r="K141" s="13"/>
      <c r="L141" s="195"/>
      <c r="M141" s="200"/>
      <c r="N141" s="201"/>
      <c r="O141" s="201"/>
      <c r="P141" s="201"/>
      <c r="Q141" s="201"/>
      <c r="R141" s="201"/>
      <c r="S141" s="201"/>
      <c r="T141" s="20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6" t="s">
        <v>187</v>
      </c>
      <c r="AU141" s="196" t="s">
        <v>81</v>
      </c>
      <c r="AV141" s="13" t="s">
        <v>83</v>
      </c>
      <c r="AW141" s="13" t="s">
        <v>30</v>
      </c>
      <c r="AX141" s="13" t="s">
        <v>73</v>
      </c>
      <c r="AY141" s="196" t="s">
        <v>125</v>
      </c>
    </row>
    <row r="142" s="14" customFormat="1">
      <c r="A142" s="14"/>
      <c r="B142" s="203"/>
      <c r="C142" s="14"/>
      <c r="D142" s="183" t="s">
        <v>187</v>
      </c>
      <c r="E142" s="204" t="s">
        <v>1</v>
      </c>
      <c r="F142" s="205" t="s">
        <v>189</v>
      </c>
      <c r="G142" s="14"/>
      <c r="H142" s="206">
        <v>83</v>
      </c>
      <c r="I142" s="207"/>
      <c r="J142" s="14"/>
      <c r="K142" s="14"/>
      <c r="L142" s="203"/>
      <c r="M142" s="208"/>
      <c r="N142" s="209"/>
      <c r="O142" s="209"/>
      <c r="P142" s="209"/>
      <c r="Q142" s="209"/>
      <c r="R142" s="209"/>
      <c r="S142" s="209"/>
      <c r="T142" s="21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4" t="s">
        <v>187</v>
      </c>
      <c r="AU142" s="204" t="s">
        <v>81</v>
      </c>
      <c r="AV142" s="14" t="s">
        <v>133</v>
      </c>
      <c r="AW142" s="14" t="s">
        <v>30</v>
      </c>
      <c r="AX142" s="14" t="s">
        <v>81</v>
      </c>
      <c r="AY142" s="204" t="s">
        <v>125</v>
      </c>
    </row>
    <row r="143" s="2" customFormat="1" ht="24.15" customHeight="1">
      <c r="A143" s="36"/>
      <c r="B143" s="169"/>
      <c r="C143" s="170" t="s">
        <v>174</v>
      </c>
      <c r="D143" s="170" t="s">
        <v>128</v>
      </c>
      <c r="E143" s="171" t="s">
        <v>308</v>
      </c>
      <c r="F143" s="172" t="s">
        <v>309</v>
      </c>
      <c r="G143" s="173" t="s">
        <v>131</v>
      </c>
      <c r="H143" s="174">
        <v>215</v>
      </c>
      <c r="I143" s="175"/>
      <c r="J143" s="176">
        <f>ROUND(I143*H143,2)</f>
        <v>0</v>
      </c>
      <c r="K143" s="172" t="s">
        <v>132</v>
      </c>
      <c r="L143" s="37"/>
      <c r="M143" s="177" t="s">
        <v>1</v>
      </c>
      <c r="N143" s="178" t="s">
        <v>38</v>
      </c>
      <c r="O143" s="75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1" t="s">
        <v>133</v>
      </c>
      <c r="AT143" s="181" t="s">
        <v>128</v>
      </c>
      <c r="AU143" s="181" t="s">
        <v>81</v>
      </c>
      <c r="AY143" s="17" t="s">
        <v>125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7" t="s">
        <v>81</v>
      </c>
      <c r="BK143" s="182">
        <f>ROUND(I143*H143,2)</f>
        <v>0</v>
      </c>
      <c r="BL143" s="17" t="s">
        <v>133</v>
      </c>
      <c r="BM143" s="181" t="s">
        <v>310</v>
      </c>
    </row>
    <row r="144" s="2" customFormat="1">
      <c r="A144" s="36"/>
      <c r="B144" s="37"/>
      <c r="C144" s="36"/>
      <c r="D144" s="183" t="s">
        <v>135</v>
      </c>
      <c r="E144" s="36"/>
      <c r="F144" s="184" t="s">
        <v>311</v>
      </c>
      <c r="G144" s="36"/>
      <c r="H144" s="36"/>
      <c r="I144" s="185"/>
      <c r="J144" s="36"/>
      <c r="K144" s="36"/>
      <c r="L144" s="37"/>
      <c r="M144" s="186"/>
      <c r="N144" s="187"/>
      <c r="O144" s="75"/>
      <c r="P144" s="75"/>
      <c r="Q144" s="75"/>
      <c r="R144" s="75"/>
      <c r="S144" s="75"/>
      <c r="T144" s="7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7" t="s">
        <v>135</v>
      </c>
      <c r="AU144" s="17" t="s">
        <v>81</v>
      </c>
    </row>
    <row r="145" s="2" customFormat="1">
      <c r="A145" s="36"/>
      <c r="B145" s="37"/>
      <c r="C145" s="36"/>
      <c r="D145" s="188" t="s">
        <v>137</v>
      </c>
      <c r="E145" s="36"/>
      <c r="F145" s="189" t="s">
        <v>312</v>
      </c>
      <c r="G145" s="36"/>
      <c r="H145" s="36"/>
      <c r="I145" s="185"/>
      <c r="J145" s="36"/>
      <c r="K145" s="36"/>
      <c r="L145" s="37"/>
      <c r="M145" s="186"/>
      <c r="N145" s="187"/>
      <c r="O145" s="75"/>
      <c r="P145" s="75"/>
      <c r="Q145" s="75"/>
      <c r="R145" s="75"/>
      <c r="S145" s="75"/>
      <c r="T145" s="7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7" t="s">
        <v>137</v>
      </c>
      <c r="AU145" s="17" t="s">
        <v>81</v>
      </c>
    </row>
    <row r="146" s="13" customFormat="1">
      <c r="A146" s="13"/>
      <c r="B146" s="195"/>
      <c r="C146" s="13"/>
      <c r="D146" s="183" t="s">
        <v>187</v>
      </c>
      <c r="E146" s="196" t="s">
        <v>1</v>
      </c>
      <c r="F146" s="197" t="s">
        <v>313</v>
      </c>
      <c r="G146" s="13"/>
      <c r="H146" s="198">
        <v>215</v>
      </c>
      <c r="I146" s="199"/>
      <c r="J146" s="13"/>
      <c r="K146" s="13"/>
      <c r="L146" s="195"/>
      <c r="M146" s="200"/>
      <c r="N146" s="201"/>
      <c r="O146" s="201"/>
      <c r="P146" s="201"/>
      <c r="Q146" s="201"/>
      <c r="R146" s="201"/>
      <c r="S146" s="201"/>
      <c r="T146" s="20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6" t="s">
        <v>187</v>
      </c>
      <c r="AU146" s="196" t="s">
        <v>81</v>
      </c>
      <c r="AV146" s="13" t="s">
        <v>83</v>
      </c>
      <c r="AW146" s="13" t="s">
        <v>30</v>
      </c>
      <c r="AX146" s="13" t="s">
        <v>81</v>
      </c>
      <c r="AY146" s="196" t="s">
        <v>125</v>
      </c>
    </row>
    <row r="147" s="2" customFormat="1" ht="16.5" customHeight="1">
      <c r="A147" s="36"/>
      <c r="B147" s="169"/>
      <c r="C147" s="211" t="s">
        <v>200</v>
      </c>
      <c r="D147" s="211" t="s">
        <v>206</v>
      </c>
      <c r="E147" s="212" t="s">
        <v>240</v>
      </c>
      <c r="F147" s="213" t="s">
        <v>241</v>
      </c>
      <c r="G147" s="214" t="s">
        <v>131</v>
      </c>
      <c r="H147" s="215">
        <v>215</v>
      </c>
      <c r="I147" s="216"/>
      <c r="J147" s="217">
        <f>ROUND(I147*H147,2)</f>
        <v>0</v>
      </c>
      <c r="K147" s="213" t="s">
        <v>1</v>
      </c>
      <c r="L147" s="218"/>
      <c r="M147" s="219" t="s">
        <v>1</v>
      </c>
      <c r="N147" s="220" t="s">
        <v>38</v>
      </c>
      <c r="O147" s="75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1" t="s">
        <v>200</v>
      </c>
      <c r="AT147" s="181" t="s">
        <v>206</v>
      </c>
      <c r="AU147" s="181" t="s">
        <v>81</v>
      </c>
      <c r="AY147" s="17" t="s">
        <v>125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7" t="s">
        <v>81</v>
      </c>
      <c r="BK147" s="182">
        <f>ROUND(I147*H147,2)</f>
        <v>0</v>
      </c>
      <c r="BL147" s="17" t="s">
        <v>133</v>
      </c>
      <c r="BM147" s="181" t="s">
        <v>314</v>
      </c>
    </row>
    <row r="148" s="2" customFormat="1">
      <c r="A148" s="36"/>
      <c r="B148" s="37"/>
      <c r="C148" s="36"/>
      <c r="D148" s="183" t="s">
        <v>135</v>
      </c>
      <c r="E148" s="36"/>
      <c r="F148" s="184" t="s">
        <v>241</v>
      </c>
      <c r="G148" s="36"/>
      <c r="H148" s="36"/>
      <c r="I148" s="185"/>
      <c r="J148" s="36"/>
      <c r="K148" s="36"/>
      <c r="L148" s="37"/>
      <c r="M148" s="186"/>
      <c r="N148" s="187"/>
      <c r="O148" s="75"/>
      <c r="P148" s="75"/>
      <c r="Q148" s="75"/>
      <c r="R148" s="75"/>
      <c r="S148" s="75"/>
      <c r="T148" s="7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7" t="s">
        <v>135</v>
      </c>
      <c r="AU148" s="17" t="s">
        <v>81</v>
      </c>
    </row>
    <row r="149" s="13" customFormat="1">
      <c r="A149" s="13"/>
      <c r="B149" s="195"/>
      <c r="C149" s="13"/>
      <c r="D149" s="183" t="s">
        <v>187</v>
      </c>
      <c r="E149" s="196" t="s">
        <v>1</v>
      </c>
      <c r="F149" s="197" t="s">
        <v>313</v>
      </c>
      <c r="G149" s="13"/>
      <c r="H149" s="198">
        <v>215</v>
      </c>
      <c r="I149" s="199"/>
      <c r="J149" s="13"/>
      <c r="K149" s="13"/>
      <c r="L149" s="195"/>
      <c r="M149" s="200"/>
      <c r="N149" s="201"/>
      <c r="O149" s="201"/>
      <c r="P149" s="201"/>
      <c r="Q149" s="201"/>
      <c r="R149" s="201"/>
      <c r="S149" s="201"/>
      <c r="T149" s="20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6" t="s">
        <v>187</v>
      </c>
      <c r="AU149" s="196" t="s">
        <v>81</v>
      </c>
      <c r="AV149" s="13" t="s">
        <v>83</v>
      </c>
      <c r="AW149" s="13" t="s">
        <v>30</v>
      </c>
      <c r="AX149" s="13" t="s">
        <v>81</v>
      </c>
      <c r="AY149" s="196" t="s">
        <v>125</v>
      </c>
    </row>
    <row r="150" s="2" customFormat="1" ht="16.5" customHeight="1">
      <c r="A150" s="36"/>
      <c r="B150" s="169"/>
      <c r="C150" s="170" t="s">
        <v>126</v>
      </c>
      <c r="D150" s="170" t="s">
        <v>128</v>
      </c>
      <c r="E150" s="171" t="s">
        <v>315</v>
      </c>
      <c r="F150" s="172" t="s">
        <v>316</v>
      </c>
      <c r="G150" s="173" t="s">
        <v>317</v>
      </c>
      <c r="H150" s="174">
        <v>48</v>
      </c>
      <c r="I150" s="175"/>
      <c r="J150" s="176">
        <f>ROUND(I150*H150,2)</f>
        <v>0</v>
      </c>
      <c r="K150" s="172" t="s">
        <v>1</v>
      </c>
      <c r="L150" s="37"/>
      <c r="M150" s="177" t="s">
        <v>1</v>
      </c>
      <c r="N150" s="178" t="s">
        <v>38</v>
      </c>
      <c r="O150" s="75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1" t="s">
        <v>133</v>
      </c>
      <c r="AT150" s="181" t="s">
        <v>128</v>
      </c>
      <c r="AU150" s="181" t="s">
        <v>81</v>
      </c>
      <c r="AY150" s="17" t="s">
        <v>125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7" t="s">
        <v>81</v>
      </c>
      <c r="BK150" s="182">
        <f>ROUND(I150*H150,2)</f>
        <v>0</v>
      </c>
      <c r="BL150" s="17" t="s">
        <v>133</v>
      </c>
      <c r="BM150" s="181" t="s">
        <v>318</v>
      </c>
    </row>
    <row r="151" s="2" customFormat="1">
      <c r="A151" s="36"/>
      <c r="B151" s="37"/>
      <c r="C151" s="36"/>
      <c r="D151" s="183" t="s">
        <v>135</v>
      </c>
      <c r="E151" s="36"/>
      <c r="F151" s="184" t="s">
        <v>316</v>
      </c>
      <c r="G151" s="36"/>
      <c r="H151" s="36"/>
      <c r="I151" s="185"/>
      <c r="J151" s="36"/>
      <c r="K151" s="36"/>
      <c r="L151" s="37"/>
      <c r="M151" s="186"/>
      <c r="N151" s="187"/>
      <c r="O151" s="75"/>
      <c r="P151" s="75"/>
      <c r="Q151" s="75"/>
      <c r="R151" s="75"/>
      <c r="S151" s="75"/>
      <c r="T151" s="7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7" t="s">
        <v>135</v>
      </c>
      <c r="AU151" s="17" t="s">
        <v>81</v>
      </c>
    </row>
    <row r="152" s="2" customFormat="1" ht="37.8" customHeight="1">
      <c r="A152" s="36"/>
      <c r="B152" s="169"/>
      <c r="C152" s="170" t="s">
        <v>204</v>
      </c>
      <c r="D152" s="170" t="s">
        <v>128</v>
      </c>
      <c r="E152" s="171" t="s">
        <v>212</v>
      </c>
      <c r="F152" s="172" t="s">
        <v>213</v>
      </c>
      <c r="G152" s="173" t="s">
        <v>214</v>
      </c>
      <c r="H152" s="174">
        <v>120</v>
      </c>
      <c r="I152" s="175"/>
      <c r="J152" s="176">
        <f>ROUND(I152*H152,2)</f>
        <v>0</v>
      </c>
      <c r="K152" s="172" t="s">
        <v>1</v>
      </c>
      <c r="L152" s="37"/>
      <c r="M152" s="177" t="s">
        <v>1</v>
      </c>
      <c r="N152" s="178" t="s">
        <v>38</v>
      </c>
      <c r="O152" s="75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1" t="s">
        <v>133</v>
      </c>
      <c r="AT152" s="181" t="s">
        <v>128</v>
      </c>
      <c r="AU152" s="181" t="s">
        <v>81</v>
      </c>
      <c r="AY152" s="17" t="s">
        <v>125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7" t="s">
        <v>81</v>
      </c>
      <c r="BK152" s="182">
        <f>ROUND(I152*H152,2)</f>
        <v>0</v>
      </c>
      <c r="BL152" s="17" t="s">
        <v>133</v>
      </c>
      <c r="BM152" s="181" t="s">
        <v>319</v>
      </c>
    </row>
    <row r="153" s="2" customFormat="1">
      <c r="A153" s="36"/>
      <c r="B153" s="37"/>
      <c r="C153" s="36"/>
      <c r="D153" s="183" t="s">
        <v>135</v>
      </c>
      <c r="E153" s="36"/>
      <c r="F153" s="184" t="s">
        <v>213</v>
      </c>
      <c r="G153" s="36"/>
      <c r="H153" s="36"/>
      <c r="I153" s="185"/>
      <c r="J153" s="36"/>
      <c r="K153" s="36"/>
      <c r="L153" s="37"/>
      <c r="M153" s="186"/>
      <c r="N153" s="187"/>
      <c r="O153" s="75"/>
      <c r="P153" s="75"/>
      <c r="Q153" s="75"/>
      <c r="R153" s="75"/>
      <c r="S153" s="75"/>
      <c r="T153" s="7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7" t="s">
        <v>135</v>
      </c>
      <c r="AU153" s="17" t="s">
        <v>81</v>
      </c>
    </row>
    <row r="154" s="13" customFormat="1">
      <c r="A154" s="13"/>
      <c r="B154" s="195"/>
      <c r="C154" s="13"/>
      <c r="D154" s="183" t="s">
        <v>187</v>
      </c>
      <c r="E154" s="196" t="s">
        <v>1</v>
      </c>
      <c r="F154" s="197" t="s">
        <v>320</v>
      </c>
      <c r="G154" s="13"/>
      <c r="H154" s="198">
        <v>120</v>
      </c>
      <c r="I154" s="199"/>
      <c r="J154" s="13"/>
      <c r="K154" s="13"/>
      <c r="L154" s="195"/>
      <c r="M154" s="200"/>
      <c r="N154" s="201"/>
      <c r="O154" s="201"/>
      <c r="P154" s="201"/>
      <c r="Q154" s="201"/>
      <c r="R154" s="201"/>
      <c r="S154" s="201"/>
      <c r="T154" s="20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6" t="s">
        <v>187</v>
      </c>
      <c r="AU154" s="196" t="s">
        <v>81</v>
      </c>
      <c r="AV154" s="13" t="s">
        <v>83</v>
      </c>
      <c r="AW154" s="13" t="s">
        <v>30</v>
      </c>
      <c r="AX154" s="13" t="s">
        <v>73</v>
      </c>
      <c r="AY154" s="196" t="s">
        <v>125</v>
      </c>
    </row>
    <row r="155" s="14" customFormat="1">
      <c r="A155" s="14"/>
      <c r="B155" s="203"/>
      <c r="C155" s="14"/>
      <c r="D155" s="183" t="s">
        <v>187</v>
      </c>
      <c r="E155" s="204" t="s">
        <v>1</v>
      </c>
      <c r="F155" s="205" t="s">
        <v>189</v>
      </c>
      <c r="G155" s="14"/>
      <c r="H155" s="206">
        <v>120</v>
      </c>
      <c r="I155" s="207"/>
      <c r="J155" s="14"/>
      <c r="K155" s="14"/>
      <c r="L155" s="203"/>
      <c r="M155" s="208"/>
      <c r="N155" s="209"/>
      <c r="O155" s="209"/>
      <c r="P155" s="209"/>
      <c r="Q155" s="209"/>
      <c r="R155" s="209"/>
      <c r="S155" s="209"/>
      <c r="T155" s="21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4" t="s">
        <v>187</v>
      </c>
      <c r="AU155" s="204" t="s">
        <v>81</v>
      </c>
      <c r="AV155" s="14" t="s">
        <v>133</v>
      </c>
      <c r="AW155" s="14" t="s">
        <v>30</v>
      </c>
      <c r="AX155" s="14" t="s">
        <v>81</v>
      </c>
      <c r="AY155" s="204" t="s">
        <v>125</v>
      </c>
    </row>
    <row r="156" s="2" customFormat="1" ht="24.15" customHeight="1">
      <c r="A156" s="36"/>
      <c r="B156" s="169"/>
      <c r="C156" s="170" t="s">
        <v>230</v>
      </c>
      <c r="D156" s="170" t="s">
        <v>128</v>
      </c>
      <c r="E156" s="171" t="s">
        <v>270</v>
      </c>
      <c r="F156" s="172" t="s">
        <v>271</v>
      </c>
      <c r="G156" s="173" t="s">
        <v>272</v>
      </c>
      <c r="H156" s="174">
        <v>1.6160000000000001</v>
      </c>
      <c r="I156" s="175"/>
      <c r="J156" s="176">
        <f>ROUND(I156*H156,2)</f>
        <v>0</v>
      </c>
      <c r="K156" s="172" t="s">
        <v>1</v>
      </c>
      <c r="L156" s="37"/>
      <c r="M156" s="177" t="s">
        <v>1</v>
      </c>
      <c r="N156" s="178" t="s">
        <v>38</v>
      </c>
      <c r="O156" s="75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1" t="s">
        <v>133</v>
      </c>
      <c r="AT156" s="181" t="s">
        <v>128</v>
      </c>
      <c r="AU156" s="181" t="s">
        <v>81</v>
      </c>
      <c r="AY156" s="17" t="s">
        <v>125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7" t="s">
        <v>81</v>
      </c>
      <c r="BK156" s="182">
        <f>ROUND(I156*H156,2)</f>
        <v>0</v>
      </c>
      <c r="BL156" s="17" t="s">
        <v>133</v>
      </c>
      <c r="BM156" s="181" t="s">
        <v>321</v>
      </c>
    </row>
    <row r="157" s="2" customFormat="1">
      <c r="A157" s="36"/>
      <c r="B157" s="37"/>
      <c r="C157" s="36"/>
      <c r="D157" s="183" t="s">
        <v>135</v>
      </c>
      <c r="E157" s="36"/>
      <c r="F157" s="184" t="s">
        <v>271</v>
      </c>
      <c r="G157" s="36"/>
      <c r="H157" s="36"/>
      <c r="I157" s="185"/>
      <c r="J157" s="36"/>
      <c r="K157" s="36"/>
      <c r="L157" s="37"/>
      <c r="M157" s="191"/>
      <c r="N157" s="192"/>
      <c r="O157" s="193"/>
      <c r="P157" s="193"/>
      <c r="Q157" s="193"/>
      <c r="R157" s="193"/>
      <c r="S157" s="193"/>
      <c r="T157" s="194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7" t="s">
        <v>135</v>
      </c>
      <c r="AU157" s="17" t="s">
        <v>81</v>
      </c>
    </row>
    <row r="158" s="2" customFormat="1" ht="6.96" customHeight="1">
      <c r="A158" s="36"/>
      <c r="B158" s="58"/>
      <c r="C158" s="59"/>
      <c r="D158" s="59"/>
      <c r="E158" s="59"/>
      <c r="F158" s="59"/>
      <c r="G158" s="59"/>
      <c r="H158" s="59"/>
      <c r="I158" s="59"/>
      <c r="J158" s="59"/>
      <c r="K158" s="59"/>
      <c r="L158" s="37"/>
      <c r="M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</row>
  </sheetData>
  <autoFilter ref="C116:K15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hyperlinks>
    <hyperlink ref="F121" r:id="rId1" display="https://podminky.urs.cz/item/CS_URS_2022_01/184851263"/>
    <hyperlink ref="F125" r:id="rId2" display="https://podminky.urs.cz/item/CS_URS_2022_01/185804312"/>
    <hyperlink ref="F129" r:id="rId3" display="https://podminky.urs.cz/item/CS_URS_2022_01/185851121"/>
    <hyperlink ref="F133" r:id="rId4" display="https://podminky.urs.cz/item/CS_URS_2022_01/185851129"/>
    <hyperlink ref="F137" r:id="rId5" display="https://podminky.urs.cz/item/CS_URS_2022_01/184102113"/>
    <hyperlink ref="F145" r:id="rId6" display="https://podminky.urs.cz/item/CS_URS_2022_01/18480322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96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Býkev větrloam LBK 110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97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322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4. 3. 2022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30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30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30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33</v>
      </c>
      <c r="E30" s="36"/>
      <c r="F30" s="36"/>
      <c r="G30" s="36"/>
      <c r="H30" s="36"/>
      <c r="I30" s="36"/>
      <c r="J30" s="94">
        <f>ROUND(J117,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41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37</v>
      </c>
      <c r="E33" s="30" t="s">
        <v>38</v>
      </c>
      <c r="F33" s="125">
        <f>ROUND((SUM(BE117:BE157)),  2)</f>
        <v>0</v>
      </c>
      <c r="G33" s="36"/>
      <c r="H33" s="36"/>
      <c r="I33" s="126">
        <v>0.20999999999999999</v>
      </c>
      <c r="J33" s="125">
        <f>ROUND(((SUM(BE117:BE157))*I33),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25">
        <f>ROUND((SUM(BF117:BF157)),  2)</f>
        <v>0</v>
      </c>
      <c r="G34" s="36"/>
      <c r="H34" s="36"/>
      <c r="I34" s="126">
        <v>0.14999999999999999</v>
      </c>
      <c r="J34" s="125">
        <f>ROUND(((SUM(BF117:BF157))*I34),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25">
        <f>ROUND((SUM(BG117:BG157)),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25">
        <f>ROUND((SUM(BH117:BH157)),  2)</f>
        <v>0</v>
      </c>
      <c r="G36" s="36"/>
      <c r="H36" s="36"/>
      <c r="I36" s="126">
        <v>0.14999999999999999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25">
        <f>ROUND((SUM(BI117:BI157)),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43</v>
      </c>
      <c r="E39" s="79"/>
      <c r="F39" s="79"/>
      <c r="G39" s="129" t="s">
        <v>44</v>
      </c>
      <c r="H39" s="130" t="s">
        <v>45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33" t="s">
        <v>49</v>
      </c>
      <c r="G61" s="56" t="s">
        <v>48</v>
      </c>
      <c r="H61" s="39"/>
      <c r="I61" s="39"/>
      <c r="J61" s="13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33" t="s">
        <v>49</v>
      </c>
      <c r="G76" s="56" t="s">
        <v>48</v>
      </c>
      <c r="H76" s="39"/>
      <c r="I76" s="39"/>
      <c r="J76" s="13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Býkev větrloam LBK 110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4630-3 - 2 rok NÚ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4. 3. 2022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30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30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100</v>
      </c>
      <c r="D94" s="127"/>
      <c r="E94" s="127"/>
      <c r="F94" s="127"/>
      <c r="G94" s="127"/>
      <c r="H94" s="127"/>
      <c r="I94" s="127"/>
      <c r="J94" s="136" t="s">
        <v>101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102</v>
      </c>
      <c r="D96" s="36"/>
      <c r="E96" s="36"/>
      <c r="F96" s="36"/>
      <c r="G96" s="36"/>
      <c r="H96" s="36"/>
      <c r="I96" s="36"/>
      <c r="J96" s="94">
        <f>J117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103</v>
      </c>
    </row>
    <row r="97" s="9" customFormat="1" ht="24.96" customHeight="1">
      <c r="A97" s="9"/>
      <c r="B97" s="138"/>
      <c r="C97" s="9"/>
      <c r="D97" s="139" t="s">
        <v>323</v>
      </c>
      <c r="E97" s="140"/>
      <c r="F97" s="140"/>
      <c r="G97" s="140"/>
      <c r="H97" s="140"/>
      <c r="I97" s="140"/>
      <c r="J97" s="141">
        <f>J118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110</v>
      </c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6"/>
      <c r="D107" s="36"/>
      <c r="E107" s="119" t="str">
        <f>E7</f>
        <v>Býkev větrloam LBK 110</v>
      </c>
      <c r="F107" s="30"/>
      <c r="G107" s="30"/>
      <c r="H107" s="30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97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6"/>
      <c r="D109" s="36"/>
      <c r="E109" s="65" t="str">
        <f>E9</f>
        <v>4630-3 - 2 rok NÚ</v>
      </c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6"/>
      <c r="E111" s="36"/>
      <c r="F111" s="25" t="str">
        <f>F12</f>
        <v xml:space="preserve"> </v>
      </c>
      <c r="G111" s="36"/>
      <c r="H111" s="36"/>
      <c r="I111" s="30" t="s">
        <v>22</v>
      </c>
      <c r="J111" s="67" t="str">
        <f>IF(J12="","",J12)</f>
        <v>4. 3. 2022</v>
      </c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6"/>
      <c r="E113" s="36"/>
      <c r="F113" s="25" t="str">
        <f>E15</f>
        <v xml:space="preserve"> </v>
      </c>
      <c r="G113" s="36"/>
      <c r="H113" s="36"/>
      <c r="I113" s="30" t="s">
        <v>29</v>
      </c>
      <c r="J113" s="34" t="str">
        <f>E21</f>
        <v xml:space="preserve"> </v>
      </c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27</v>
      </c>
      <c r="D114" s="36"/>
      <c r="E114" s="36"/>
      <c r="F114" s="25" t="str">
        <f>IF(E18="","",E18)</f>
        <v>Vyplň údaj</v>
      </c>
      <c r="G114" s="36"/>
      <c r="H114" s="36"/>
      <c r="I114" s="30" t="s">
        <v>31</v>
      </c>
      <c r="J114" s="34" t="str">
        <f>E24</f>
        <v xml:space="preserve"> </v>
      </c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1" customFormat="1" ht="29.28" customHeight="1">
      <c r="A116" s="146"/>
      <c r="B116" s="147"/>
      <c r="C116" s="148" t="s">
        <v>111</v>
      </c>
      <c r="D116" s="149" t="s">
        <v>58</v>
      </c>
      <c r="E116" s="149" t="s">
        <v>54</v>
      </c>
      <c r="F116" s="149" t="s">
        <v>55</v>
      </c>
      <c r="G116" s="149" t="s">
        <v>112</v>
      </c>
      <c r="H116" s="149" t="s">
        <v>113</v>
      </c>
      <c r="I116" s="149" t="s">
        <v>114</v>
      </c>
      <c r="J116" s="149" t="s">
        <v>101</v>
      </c>
      <c r="K116" s="150" t="s">
        <v>115</v>
      </c>
      <c r="L116" s="151"/>
      <c r="M116" s="84" t="s">
        <v>1</v>
      </c>
      <c r="N116" s="85" t="s">
        <v>37</v>
      </c>
      <c r="O116" s="85" t="s">
        <v>116</v>
      </c>
      <c r="P116" s="85" t="s">
        <v>117</v>
      </c>
      <c r="Q116" s="85" t="s">
        <v>118</v>
      </c>
      <c r="R116" s="85" t="s">
        <v>119</v>
      </c>
      <c r="S116" s="85" t="s">
        <v>120</v>
      </c>
      <c r="T116" s="86" t="s">
        <v>121</v>
      </c>
      <c r="U116" s="146"/>
      <c r="V116" s="146"/>
      <c r="W116" s="146"/>
      <c r="X116" s="146"/>
      <c r="Y116" s="146"/>
      <c r="Z116" s="146"/>
      <c r="AA116" s="146"/>
      <c r="AB116" s="146"/>
      <c r="AC116" s="146"/>
      <c r="AD116" s="146"/>
      <c r="AE116" s="146"/>
    </row>
    <row r="117" s="2" customFormat="1" ht="22.8" customHeight="1">
      <c r="A117" s="36"/>
      <c r="B117" s="37"/>
      <c r="C117" s="91" t="s">
        <v>122</v>
      </c>
      <c r="D117" s="36"/>
      <c r="E117" s="36"/>
      <c r="F117" s="36"/>
      <c r="G117" s="36"/>
      <c r="H117" s="36"/>
      <c r="I117" s="36"/>
      <c r="J117" s="152">
        <f>BK117</f>
        <v>0</v>
      </c>
      <c r="K117" s="36"/>
      <c r="L117" s="37"/>
      <c r="M117" s="87"/>
      <c r="N117" s="71"/>
      <c r="O117" s="88"/>
      <c r="P117" s="153">
        <f>P118</f>
        <v>0</v>
      </c>
      <c r="Q117" s="88"/>
      <c r="R117" s="153">
        <f>R118</f>
        <v>0</v>
      </c>
      <c r="S117" s="88"/>
      <c r="T117" s="154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7" t="s">
        <v>72</v>
      </c>
      <c r="AU117" s="17" t="s">
        <v>103</v>
      </c>
      <c r="BK117" s="155">
        <f>BK118</f>
        <v>0</v>
      </c>
    </row>
    <row r="118" s="12" customFormat="1" ht="25.92" customHeight="1">
      <c r="A118" s="12"/>
      <c r="B118" s="156"/>
      <c r="C118" s="12"/>
      <c r="D118" s="157" t="s">
        <v>72</v>
      </c>
      <c r="E118" s="158" t="s">
        <v>181</v>
      </c>
      <c r="F118" s="158" t="s">
        <v>324</v>
      </c>
      <c r="G118" s="12"/>
      <c r="H118" s="12"/>
      <c r="I118" s="159"/>
      <c r="J118" s="160">
        <f>BK118</f>
        <v>0</v>
      </c>
      <c r="K118" s="12"/>
      <c r="L118" s="156"/>
      <c r="M118" s="161"/>
      <c r="N118" s="162"/>
      <c r="O118" s="162"/>
      <c r="P118" s="163">
        <f>SUM(P119:P157)</f>
        <v>0</v>
      </c>
      <c r="Q118" s="162"/>
      <c r="R118" s="163">
        <f>SUM(R119:R157)</f>
        <v>0</v>
      </c>
      <c r="S118" s="162"/>
      <c r="T118" s="164">
        <f>SUM(T119:T157)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7" t="s">
        <v>81</v>
      </c>
      <c r="AT118" s="165" t="s">
        <v>72</v>
      </c>
      <c r="AU118" s="165" t="s">
        <v>73</v>
      </c>
      <c r="AY118" s="157" t="s">
        <v>125</v>
      </c>
      <c r="BK118" s="166">
        <f>SUM(BK119:BK157)</f>
        <v>0</v>
      </c>
    </row>
    <row r="119" s="2" customFormat="1" ht="24.15" customHeight="1">
      <c r="A119" s="36"/>
      <c r="B119" s="169"/>
      <c r="C119" s="170" t="s">
        <v>81</v>
      </c>
      <c r="D119" s="170" t="s">
        <v>128</v>
      </c>
      <c r="E119" s="171" t="s">
        <v>278</v>
      </c>
      <c r="F119" s="172" t="s">
        <v>279</v>
      </c>
      <c r="G119" s="173" t="s">
        <v>185</v>
      </c>
      <c r="H119" s="174">
        <v>3.411</v>
      </c>
      <c r="I119" s="175"/>
      <c r="J119" s="176">
        <f>ROUND(I119*H119,2)</f>
        <v>0</v>
      </c>
      <c r="K119" s="172" t="s">
        <v>132</v>
      </c>
      <c r="L119" s="37"/>
      <c r="M119" s="177" t="s">
        <v>1</v>
      </c>
      <c r="N119" s="178" t="s">
        <v>38</v>
      </c>
      <c r="O119" s="75"/>
      <c r="P119" s="179">
        <f>O119*H119</f>
        <v>0</v>
      </c>
      <c r="Q119" s="179">
        <v>0</v>
      </c>
      <c r="R119" s="179">
        <f>Q119*H119</f>
        <v>0</v>
      </c>
      <c r="S119" s="179">
        <v>0</v>
      </c>
      <c r="T119" s="18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1" t="s">
        <v>133</v>
      </c>
      <c r="AT119" s="181" t="s">
        <v>128</v>
      </c>
      <c r="AU119" s="181" t="s">
        <v>81</v>
      </c>
      <c r="AY119" s="17" t="s">
        <v>125</v>
      </c>
      <c r="BE119" s="182">
        <f>IF(N119="základní",J119,0)</f>
        <v>0</v>
      </c>
      <c r="BF119" s="182">
        <f>IF(N119="snížená",J119,0)</f>
        <v>0</v>
      </c>
      <c r="BG119" s="182">
        <f>IF(N119="zákl. přenesená",J119,0)</f>
        <v>0</v>
      </c>
      <c r="BH119" s="182">
        <f>IF(N119="sníž. přenesená",J119,0)</f>
        <v>0</v>
      </c>
      <c r="BI119" s="182">
        <f>IF(N119="nulová",J119,0)</f>
        <v>0</v>
      </c>
      <c r="BJ119" s="17" t="s">
        <v>81</v>
      </c>
      <c r="BK119" s="182">
        <f>ROUND(I119*H119,2)</f>
        <v>0</v>
      </c>
      <c r="BL119" s="17" t="s">
        <v>133</v>
      </c>
      <c r="BM119" s="181" t="s">
        <v>280</v>
      </c>
    </row>
    <row r="120" s="2" customFormat="1">
      <c r="A120" s="36"/>
      <c r="B120" s="37"/>
      <c r="C120" s="36"/>
      <c r="D120" s="183" t="s">
        <v>135</v>
      </c>
      <c r="E120" s="36"/>
      <c r="F120" s="184" t="s">
        <v>281</v>
      </c>
      <c r="G120" s="36"/>
      <c r="H120" s="36"/>
      <c r="I120" s="185"/>
      <c r="J120" s="36"/>
      <c r="K120" s="36"/>
      <c r="L120" s="37"/>
      <c r="M120" s="186"/>
      <c r="N120" s="187"/>
      <c r="O120" s="75"/>
      <c r="P120" s="75"/>
      <c r="Q120" s="75"/>
      <c r="R120" s="75"/>
      <c r="S120" s="75"/>
      <c r="T120" s="7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7" t="s">
        <v>135</v>
      </c>
      <c r="AU120" s="17" t="s">
        <v>81</v>
      </c>
    </row>
    <row r="121" s="2" customFormat="1">
      <c r="A121" s="36"/>
      <c r="B121" s="37"/>
      <c r="C121" s="36"/>
      <c r="D121" s="188" t="s">
        <v>137</v>
      </c>
      <c r="E121" s="36"/>
      <c r="F121" s="189" t="s">
        <v>282</v>
      </c>
      <c r="G121" s="36"/>
      <c r="H121" s="36"/>
      <c r="I121" s="185"/>
      <c r="J121" s="36"/>
      <c r="K121" s="36"/>
      <c r="L121" s="37"/>
      <c r="M121" s="186"/>
      <c r="N121" s="187"/>
      <c r="O121" s="75"/>
      <c r="P121" s="75"/>
      <c r="Q121" s="75"/>
      <c r="R121" s="75"/>
      <c r="S121" s="75"/>
      <c r="T121" s="7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137</v>
      </c>
      <c r="AU121" s="17" t="s">
        <v>81</v>
      </c>
    </row>
    <row r="122" s="13" customFormat="1">
      <c r="A122" s="13"/>
      <c r="B122" s="195"/>
      <c r="C122" s="13"/>
      <c r="D122" s="183" t="s">
        <v>187</v>
      </c>
      <c r="E122" s="196" t="s">
        <v>1</v>
      </c>
      <c r="F122" s="197" t="s">
        <v>283</v>
      </c>
      <c r="G122" s="13"/>
      <c r="H122" s="198">
        <v>3.411</v>
      </c>
      <c r="I122" s="199"/>
      <c r="J122" s="13"/>
      <c r="K122" s="13"/>
      <c r="L122" s="195"/>
      <c r="M122" s="200"/>
      <c r="N122" s="201"/>
      <c r="O122" s="201"/>
      <c r="P122" s="201"/>
      <c r="Q122" s="201"/>
      <c r="R122" s="201"/>
      <c r="S122" s="201"/>
      <c r="T122" s="20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96" t="s">
        <v>187</v>
      </c>
      <c r="AU122" s="196" t="s">
        <v>81</v>
      </c>
      <c r="AV122" s="13" t="s">
        <v>83</v>
      </c>
      <c r="AW122" s="13" t="s">
        <v>30</v>
      </c>
      <c r="AX122" s="13" t="s">
        <v>81</v>
      </c>
      <c r="AY122" s="196" t="s">
        <v>125</v>
      </c>
    </row>
    <row r="123" s="2" customFormat="1" ht="16.5" customHeight="1">
      <c r="A123" s="36"/>
      <c r="B123" s="169"/>
      <c r="C123" s="170" t="s">
        <v>83</v>
      </c>
      <c r="D123" s="170" t="s">
        <v>128</v>
      </c>
      <c r="E123" s="171" t="s">
        <v>284</v>
      </c>
      <c r="F123" s="172" t="s">
        <v>285</v>
      </c>
      <c r="G123" s="173" t="s">
        <v>262</v>
      </c>
      <c r="H123" s="174">
        <v>805.79999999999995</v>
      </c>
      <c r="I123" s="175"/>
      <c r="J123" s="176">
        <f>ROUND(I123*H123,2)</f>
        <v>0</v>
      </c>
      <c r="K123" s="172" t="s">
        <v>132</v>
      </c>
      <c r="L123" s="37"/>
      <c r="M123" s="177" t="s">
        <v>1</v>
      </c>
      <c r="N123" s="178" t="s">
        <v>38</v>
      </c>
      <c r="O123" s="75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1" t="s">
        <v>133</v>
      </c>
      <c r="AT123" s="181" t="s">
        <v>128</v>
      </c>
      <c r="AU123" s="181" t="s">
        <v>81</v>
      </c>
      <c r="AY123" s="17" t="s">
        <v>125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7" t="s">
        <v>81</v>
      </c>
      <c r="BK123" s="182">
        <f>ROUND(I123*H123,2)</f>
        <v>0</v>
      </c>
      <c r="BL123" s="17" t="s">
        <v>133</v>
      </c>
      <c r="BM123" s="181" t="s">
        <v>286</v>
      </c>
    </row>
    <row r="124" s="2" customFormat="1">
      <c r="A124" s="36"/>
      <c r="B124" s="37"/>
      <c r="C124" s="36"/>
      <c r="D124" s="183" t="s">
        <v>135</v>
      </c>
      <c r="E124" s="36"/>
      <c r="F124" s="184" t="s">
        <v>287</v>
      </c>
      <c r="G124" s="36"/>
      <c r="H124" s="36"/>
      <c r="I124" s="185"/>
      <c r="J124" s="36"/>
      <c r="K124" s="36"/>
      <c r="L124" s="37"/>
      <c r="M124" s="186"/>
      <c r="N124" s="187"/>
      <c r="O124" s="75"/>
      <c r="P124" s="75"/>
      <c r="Q124" s="75"/>
      <c r="R124" s="75"/>
      <c r="S124" s="75"/>
      <c r="T124" s="7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7" t="s">
        <v>135</v>
      </c>
      <c r="AU124" s="17" t="s">
        <v>81</v>
      </c>
    </row>
    <row r="125" s="2" customFormat="1">
      <c r="A125" s="36"/>
      <c r="B125" s="37"/>
      <c r="C125" s="36"/>
      <c r="D125" s="188" t="s">
        <v>137</v>
      </c>
      <c r="E125" s="36"/>
      <c r="F125" s="189" t="s">
        <v>288</v>
      </c>
      <c r="G125" s="36"/>
      <c r="H125" s="36"/>
      <c r="I125" s="185"/>
      <c r="J125" s="36"/>
      <c r="K125" s="36"/>
      <c r="L125" s="37"/>
      <c r="M125" s="186"/>
      <c r="N125" s="187"/>
      <c r="O125" s="75"/>
      <c r="P125" s="75"/>
      <c r="Q125" s="75"/>
      <c r="R125" s="75"/>
      <c r="S125" s="75"/>
      <c r="T125" s="7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137</v>
      </c>
      <c r="AU125" s="17" t="s">
        <v>81</v>
      </c>
    </row>
    <row r="126" s="13" customFormat="1">
      <c r="A126" s="13"/>
      <c r="B126" s="195"/>
      <c r="C126" s="13"/>
      <c r="D126" s="183" t="s">
        <v>187</v>
      </c>
      <c r="E126" s="196" t="s">
        <v>1</v>
      </c>
      <c r="F126" s="197" t="s">
        <v>289</v>
      </c>
      <c r="G126" s="13"/>
      <c r="H126" s="198">
        <v>805.79999999999995</v>
      </c>
      <c r="I126" s="199"/>
      <c r="J126" s="13"/>
      <c r="K126" s="13"/>
      <c r="L126" s="195"/>
      <c r="M126" s="200"/>
      <c r="N126" s="201"/>
      <c r="O126" s="201"/>
      <c r="P126" s="201"/>
      <c r="Q126" s="201"/>
      <c r="R126" s="201"/>
      <c r="S126" s="201"/>
      <c r="T126" s="20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6" t="s">
        <v>187</v>
      </c>
      <c r="AU126" s="196" t="s">
        <v>81</v>
      </c>
      <c r="AV126" s="13" t="s">
        <v>83</v>
      </c>
      <c r="AW126" s="13" t="s">
        <v>30</v>
      </c>
      <c r="AX126" s="13" t="s">
        <v>81</v>
      </c>
      <c r="AY126" s="196" t="s">
        <v>125</v>
      </c>
    </row>
    <row r="127" s="2" customFormat="1" ht="21.75" customHeight="1">
      <c r="A127" s="36"/>
      <c r="B127" s="169"/>
      <c r="C127" s="170" t="s">
        <v>150</v>
      </c>
      <c r="D127" s="170" t="s">
        <v>128</v>
      </c>
      <c r="E127" s="171" t="s">
        <v>290</v>
      </c>
      <c r="F127" s="172" t="s">
        <v>291</v>
      </c>
      <c r="G127" s="173" t="s">
        <v>262</v>
      </c>
      <c r="H127" s="174">
        <v>805.79999999999995</v>
      </c>
      <c r="I127" s="175"/>
      <c r="J127" s="176">
        <f>ROUND(I127*H127,2)</f>
        <v>0</v>
      </c>
      <c r="K127" s="172" t="s">
        <v>132</v>
      </c>
      <c r="L127" s="37"/>
      <c r="M127" s="177" t="s">
        <v>1</v>
      </c>
      <c r="N127" s="178" t="s">
        <v>38</v>
      </c>
      <c r="O127" s="75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1" t="s">
        <v>133</v>
      </c>
      <c r="AT127" s="181" t="s">
        <v>128</v>
      </c>
      <c r="AU127" s="181" t="s">
        <v>81</v>
      </c>
      <c r="AY127" s="17" t="s">
        <v>125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7" t="s">
        <v>81</v>
      </c>
      <c r="BK127" s="182">
        <f>ROUND(I127*H127,2)</f>
        <v>0</v>
      </c>
      <c r="BL127" s="17" t="s">
        <v>133</v>
      </c>
      <c r="BM127" s="181" t="s">
        <v>292</v>
      </c>
    </row>
    <row r="128" s="2" customFormat="1">
      <c r="A128" s="36"/>
      <c r="B128" s="37"/>
      <c r="C128" s="36"/>
      <c r="D128" s="183" t="s">
        <v>135</v>
      </c>
      <c r="E128" s="36"/>
      <c r="F128" s="184" t="s">
        <v>293</v>
      </c>
      <c r="G128" s="36"/>
      <c r="H128" s="36"/>
      <c r="I128" s="185"/>
      <c r="J128" s="36"/>
      <c r="K128" s="36"/>
      <c r="L128" s="37"/>
      <c r="M128" s="186"/>
      <c r="N128" s="187"/>
      <c r="O128" s="75"/>
      <c r="P128" s="75"/>
      <c r="Q128" s="75"/>
      <c r="R128" s="75"/>
      <c r="S128" s="75"/>
      <c r="T128" s="7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7" t="s">
        <v>135</v>
      </c>
      <c r="AU128" s="17" t="s">
        <v>81</v>
      </c>
    </row>
    <row r="129" s="2" customFormat="1">
      <c r="A129" s="36"/>
      <c r="B129" s="37"/>
      <c r="C129" s="36"/>
      <c r="D129" s="188" t="s">
        <v>137</v>
      </c>
      <c r="E129" s="36"/>
      <c r="F129" s="189" t="s">
        <v>294</v>
      </c>
      <c r="G129" s="36"/>
      <c r="H129" s="36"/>
      <c r="I129" s="185"/>
      <c r="J129" s="36"/>
      <c r="K129" s="36"/>
      <c r="L129" s="37"/>
      <c r="M129" s="186"/>
      <c r="N129" s="187"/>
      <c r="O129" s="75"/>
      <c r="P129" s="75"/>
      <c r="Q129" s="75"/>
      <c r="R129" s="75"/>
      <c r="S129" s="75"/>
      <c r="T129" s="7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7" t="s">
        <v>137</v>
      </c>
      <c r="AU129" s="17" t="s">
        <v>81</v>
      </c>
    </row>
    <row r="130" s="13" customFormat="1">
      <c r="A130" s="13"/>
      <c r="B130" s="195"/>
      <c r="C130" s="13"/>
      <c r="D130" s="183" t="s">
        <v>187</v>
      </c>
      <c r="E130" s="196" t="s">
        <v>1</v>
      </c>
      <c r="F130" s="197" t="s">
        <v>295</v>
      </c>
      <c r="G130" s="13"/>
      <c r="H130" s="198">
        <v>805.79999999999995</v>
      </c>
      <c r="I130" s="199"/>
      <c r="J130" s="13"/>
      <c r="K130" s="13"/>
      <c r="L130" s="195"/>
      <c r="M130" s="200"/>
      <c r="N130" s="201"/>
      <c r="O130" s="201"/>
      <c r="P130" s="201"/>
      <c r="Q130" s="201"/>
      <c r="R130" s="201"/>
      <c r="S130" s="201"/>
      <c r="T130" s="20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6" t="s">
        <v>187</v>
      </c>
      <c r="AU130" s="196" t="s">
        <v>81</v>
      </c>
      <c r="AV130" s="13" t="s">
        <v>83</v>
      </c>
      <c r="AW130" s="13" t="s">
        <v>30</v>
      </c>
      <c r="AX130" s="13" t="s">
        <v>81</v>
      </c>
      <c r="AY130" s="196" t="s">
        <v>125</v>
      </c>
    </row>
    <row r="131" s="2" customFormat="1" ht="24.15" customHeight="1">
      <c r="A131" s="36"/>
      <c r="B131" s="169"/>
      <c r="C131" s="170" t="s">
        <v>133</v>
      </c>
      <c r="D131" s="170" t="s">
        <v>128</v>
      </c>
      <c r="E131" s="171" t="s">
        <v>296</v>
      </c>
      <c r="F131" s="172" t="s">
        <v>297</v>
      </c>
      <c r="G131" s="173" t="s">
        <v>262</v>
      </c>
      <c r="H131" s="174">
        <v>3223.1999999999998</v>
      </c>
      <c r="I131" s="175"/>
      <c r="J131" s="176">
        <f>ROUND(I131*H131,2)</f>
        <v>0</v>
      </c>
      <c r="K131" s="172" t="s">
        <v>132</v>
      </c>
      <c r="L131" s="37"/>
      <c r="M131" s="177" t="s">
        <v>1</v>
      </c>
      <c r="N131" s="178" t="s">
        <v>38</v>
      </c>
      <c r="O131" s="75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1" t="s">
        <v>133</v>
      </c>
      <c r="AT131" s="181" t="s">
        <v>128</v>
      </c>
      <c r="AU131" s="181" t="s">
        <v>81</v>
      </c>
      <c r="AY131" s="17" t="s">
        <v>125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7" t="s">
        <v>81</v>
      </c>
      <c r="BK131" s="182">
        <f>ROUND(I131*H131,2)</f>
        <v>0</v>
      </c>
      <c r="BL131" s="17" t="s">
        <v>133</v>
      </c>
      <c r="BM131" s="181" t="s">
        <v>298</v>
      </c>
    </row>
    <row r="132" s="2" customFormat="1">
      <c r="A132" s="36"/>
      <c r="B132" s="37"/>
      <c r="C132" s="36"/>
      <c r="D132" s="183" t="s">
        <v>135</v>
      </c>
      <c r="E132" s="36"/>
      <c r="F132" s="184" t="s">
        <v>299</v>
      </c>
      <c r="G132" s="36"/>
      <c r="H132" s="36"/>
      <c r="I132" s="185"/>
      <c r="J132" s="36"/>
      <c r="K132" s="36"/>
      <c r="L132" s="37"/>
      <c r="M132" s="186"/>
      <c r="N132" s="187"/>
      <c r="O132" s="75"/>
      <c r="P132" s="75"/>
      <c r="Q132" s="75"/>
      <c r="R132" s="75"/>
      <c r="S132" s="75"/>
      <c r="T132" s="7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7" t="s">
        <v>135</v>
      </c>
      <c r="AU132" s="17" t="s">
        <v>81</v>
      </c>
    </row>
    <row r="133" s="2" customFormat="1">
      <c r="A133" s="36"/>
      <c r="B133" s="37"/>
      <c r="C133" s="36"/>
      <c r="D133" s="188" t="s">
        <v>137</v>
      </c>
      <c r="E133" s="36"/>
      <c r="F133" s="189" t="s">
        <v>300</v>
      </c>
      <c r="G133" s="36"/>
      <c r="H133" s="36"/>
      <c r="I133" s="185"/>
      <c r="J133" s="36"/>
      <c r="K133" s="36"/>
      <c r="L133" s="37"/>
      <c r="M133" s="186"/>
      <c r="N133" s="187"/>
      <c r="O133" s="75"/>
      <c r="P133" s="75"/>
      <c r="Q133" s="75"/>
      <c r="R133" s="75"/>
      <c r="S133" s="75"/>
      <c r="T133" s="7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7" t="s">
        <v>137</v>
      </c>
      <c r="AU133" s="17" t="s">
        <v>81</v>
      </c>
    </row>
    <row r="134" s="13" customFormat="1">
      <c r="A134" s="13"/>
      <c r="B134" s="195"/>
      <c r="C134" s="13"/>
      <c r="D134" s="183" t="s">
        <v>187</v>
      </c>
      <c r="E134" s="196" t="s">
        <v>1</v>
      </c>
      <c r="F134" s="197" t="s">
        <v>301</v>
      </c>
      <c r="G134" s="13"/>
      <c r="H134" s="198">
        <v>3223.1999999999998</v>
      </c>
      <c r="I134" s="199"/>
      <c r="J134" s="13"/>
      <c r="K134" s="13"/>
      <c r="L134" s="195"/>
      <c r="M134" s="200"/>
      <c r="N134" s="201"/>
      <c r="O134" s="201"/>
      <c r="P134" s="201"/>
      <c r="Q134" s="201"/>
      <c r="R134" s="201"/>
      <c r="S134" s="201"/>
      <c r="T134" s="20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6" t="s">
        <v>187</v>
      </c>
      <c r="AU134" s="196" t="s">
        <v>81</v>
      </c>
      <c r="AV134" s="13" t="s">
        <v>83</v>
      </c>
      <c r="AW134" s="13" t="s">
        <v>30</v>
      </c>
      <c r="AX134" s="13" t="s">
        <v>81</v>
      </c>
      <c r="AY134" s="196" t="s">
        <v>125</v>
      </c>
    </row>
    <row r="135" s="2" customFormat="1" ht="24.15" customHeight="1">
      <c r="A135" s="36"/>
      <c r="B135" s="169"/>
      <c r="C135" s="170" t="s">
        <v>147</v>
      </c>
      <c r="D135" s="170" t="s">
        <v>128</v>
      </c>
      <c r="E135" s="171" t="s">
        <v>226</v>
      </c>
      <c r="F135" s="172" t="s">
        <v>302</v>
      </c>
      <c r="G135" s="173" t="s">
        <v>131</v>
      </c>
      <c r="H135" s="174">
        <v>55</v>
      </c>
      <c r="I135" s="175"/>
      <c r="J135" s="176">
        <f>ROUND(I135*H135,2)</f>
        <v>0</v>
      </c>
      <c r="K135" s="172" t="s">
        <v>132</v>
      </c>
      <c r="L135" s="37"/>
      <c r="M135" s="177" t="s">
        <v>1</v>
      </c>
      <c r="N135" s="178" t="s">
        <v>38</v>
      </c>
      <c r="O135" s="75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1" t="s">
        <v>133</v>
      </c>
      <c r="AT135" s="181" t="s">
        <v>128</v>
      </c>
      <c r="AU135" s="181" t="s">
        <v>81</v>
      </c>
      <c r="AY135" s="17" t="s">
        <v>125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7" t="s">
        <v>81</v>
      </c>
      <c r="BK135" s="182">
        <f>ROUND(I135*H135,2)</f>
        <v>0</v>
      </c>
      <c r="BL135" s="17" t="s">
        <v>133</v>
      </c>
      <c r="BM135" s="181" t="s">
        <v>303</v>
      </c>
    </row>
    <row r="136" s="2" customFormat="1">
      <c r="A136" s="36"/>
      <c r="B136" s="37"/>
      <c r="C136" s="36"/>
      <c r="D136" s="183" t="s">
        <v>135</v>
      </c>
      <c r="E136" s="36"/>
      <c r="F136" s="184" t="s">
        <v>304</v>
      </c>
      <c r="G136" s="36"/>
      <c r="H136" s="36"/>
      <c r="I136" s="185"/>
      <c r="J136" s="36"/>
      <c r="K136" s="36"/>
      <c r="L136" s="37"/>
      <c r="M136" s="186"/>
      <c r="N136" s="187"/>
      <c r="O136" s="75"/>
      <c r="P136" s="75"/>
      <c r="Q136" s="75"/>
      <c r="R136" s="75"/>
      <c r="S136" s="75"/>
      <c r="T136" s="7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7" t="s">
        <v>135</v>
      </c>
      <c r="AU136" s="17" t="s">
        <v>81</v>
      </c>
    </row>
    <row r="137" s="2" customFormat="1">
      <c r="A137" s="36"/>
      <c r="B137" s="37"/>
      <c r="C137" s="36"/>
      <c r="D137" s="188" t="s">
        <v>137</v>
      </c>
      <c r="E137" s="36"/>
      <c r="F137" s="189" t="s">
        <v>229</v>
      </c>
      <c r="G137" s="36"/>
      <c r="H137" s="36"/>
      <c r="I137" s="185"/>
      <c r="J137" s="36"/>
      <c r="K137" s="36"/>
      <c r="L137" s="37"/>
      <c r="M137" s="186"/>
      <c r="N137" s="187"/>
      <c r="O137" s="75"/>
      <c r="P137" s="75"/>
      <c r="Q137" s="75"/>
      <c r="R137" s="75"/>
      <c r="S137" s="75"/>
      <c r="T137" s="7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7" t="s">
        <v>137</v>
      </c>
      <c r="AU137" s="17" t="s">
        <v>81</v>
      </c>
    </row>
    <row r="138" s="13" customFormat="1">
      <c r="A138" s="13"/>
      <c r="B138" s="195"/>
      <c r="C138" s="13"/>
      <c r="D138" s="183" t="s">
        <v>187</v>
      </c>
      <c r="E138" s="196" t="s">
        <v>1</v>
      </c>
      <c r="F138" s="197" t="s">
        <v>325</v>
      </c>
      <c r="G138" s="13"/>
      <c r="H138" s="198">
        <v>55</v>
      </c>
      <c r="I138" s="199"/>
      <c r="J138" s="13"/>
      <c r="K138" s="13"/>
      <c r="L138" s="195"/>
      <c r="M138" s="200"/>
      <c r="N138" s="201"/>
      <c r="O138" s="201"/>
      <c r="P138" s="201"/>
      <c r="Q138" s="201"/>
      <c r="R138" s="201"/>
      <c r="S138" s="201"/>
      <c r="T138" s="20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6" t="s">
        <v>187</v>
      </c>
      <c r="AU138" s="196" t="s">
        <v>81</v>
      </c>
      <c r="AV138" s="13" t="s">
        <v>83</v>
      </c>
      <c r="AW138" s="13" t="s">
        <v>30</v>
      </c>
      <c r="AX138" s="13" t="s">
        <v>81</v>
      </c>
      <c r="AY138" s="196" t="s">
        <v>125</v>
      </c>
    </row>
    <row r="139" s="2" customFormat="1" ht="16.5" customHeight="1">
      <c r="A139" s="36"/>
      <c r="B139" s="169"/>
      <c r="C139" s="211" t="s">
        <v>169</v>
      </c>
      <c r="D139" s="211" t="s">
        <v>206</v>
      </c>
      <c r="E139" s="212" t="s">
        <v>231</v>
      </c>
      <c r="F139" s="213" t="s">
        <v>232</v>
      </c>
      <c r="G139" s="214" t="s">
        <v>131</v>
      </c>
      <c r="H139" s="215">
        <v>55</v>
      </c>
      <c r="I139" s="216"/>
      <c r="J139" s="217">
        <f>ROUND(I139*H139,2)</f>
        <v>0</v>
      </c>
      <c r="K139" s="213" t="s">
        <v>1</v>
      </c>
      <c r="L139" s="218"/>
      <c r="M139" s="219" t="s">
        <v>1</v>
      </c>
      <c r="N139" s="220" t="s">
        <v>38</v>
      </c>
      <c r="O139" s="75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1" t="s">
        <v>200</v>
      </c>
      <c r="AT139" s="181" t="s">
        <v>206</v>
      </c>
      <c r="AU139" s="181" t="s">
        <v>81</v>
      </c>
      <c r="AY139" s="17" t="s">
        <v>125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7" t="s">
        <v>81</v>
      </c>
      <c r="BK139" s="182">
        <f>ROUND(I139*H139,2)</f>
        <v>0</v>
      </c>
      <c r="BL139" s="17" t="s">
        <v>133</v>
      </c>
      <c r="BM139" s="181" t="s">
        <v>306</v>
      </c>
    </row>
    <row r="140" s="2" customFormat="1">
      <c r="A140" s="36"/>
      <c r="B140" s="37"/>
      <c r="C140" s="36"/>
      <c r="D140" s="183" t="s">
        <v>135</v>
      </c>
      <c r="E140" s="36"/>
      <c r="F140" s="184" t="s">
        <v>232</v>
      </c>
      <c r="G140" s="36"/>
      <c r="H140" s="36"/>
      <c r="I140" s="185"/>
      <c r="J140" s="36"/>
      <c r="K140" s="36"/>
      <c r="L140" s="37"/>
      <c r="M140" s="186"/>
      <c r="N140" s="187"/>
      <c r="O140" s="75"/>
      <c r="P140" s="75"/>
      <c r="Q140" s="75"/>
      <c r="R140" s="75"/>
      <c r="S140" s="75"/>
      <c r="T140" s="7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7" t="s">
        <v>135</v>
      </c>
      <c r="AU140" s="17" t="s">
        <v>81</v>
      </c>
    </row>
    <row r="141" s="13" customFormat="1">
      <c r="A141" s="13"/>
      <c r="B141" s="195"/>
      <c r="C141" s="13"/>
      <c r="D141" s="183" t="s">
        <v>187</v>
      </c>
      <c r="E141" s="196" t="s">
        <v>1</v>
      </c>
      <c r="F141" s="197" t="s">
        <v>326</v>
      </c>
      <c r="G141" s="13"/>
      <c r="H141" s="198">
        <v>55</v>
      </c>
      <c r="I141" s="199"/>
      <c r="J141" s="13"/>
      <c r="K141" s="13"/>
      <c r="L141" s="195"/>
      <c r="M141" s="200"/>
      <c r="N141" s="201"/>
      <c r="O141" s="201"/>
      <c r="P141" s="201"/>
      <c r="Q141" s="201"/>
      <c r="R141" s="201"/>
      <c r="S141" s="201"/>
      <c r="T141" s="20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6" t="s">
        <v>187</v>
      </c>
      <c r="AU141" s="196" t="s">
        <v>81</v>
      </c>
      <c r="AV141" s="13" t="s">
        <v>83</v>
      </c>
      <c r="AW141" s="13" t="s">
        <v>30</v>
      </c>
      <c r="AX141" s="13" t="s">
        <v>73</v>
      </c>
      <c r="AY141" s="196" t="s">
        <v>125</v>
      </c>
    </row>
    <row r="142" s="14" customFormat="1">
      <c r="A142" s="14"/>
      <c r="B142" s="203"/>
      <c r="C142" s="14"/>
      <c r="D142" s="183" t="s">
        <v>187</v>
      </c>
      <c r="E142" s="204" t="s">
        <v>1</v>
      </c>
      <c r="F142" s="205" t="s">
        <v>189</v>
      </c>
      <c r="G142" s="14"/>
      <c r="H142" s="206">
        <v>55</v>
      </c>
      <c r="I142" s="207"/>
      <c r="J142" s="14"/>
      <c r="K142" s="14"/>
      <c r="L142" s="203"/>
      <c r="M142" s="208"/>
      <c r="N142" s="209"/>
      <c r="O142" s="209"/>
      <c r="P142" s="209"/>
      <c r="Q142" s="209"/>
      <c r="R142" s="209"/>
      <c r="S142" s="209"/>
      <c r="T142" s="21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4" t="s">
        <v>187</v>
      </c>
      <c r="AU142" s="204" t="s">
        <v>81</v>
      </c>
      <c r="AV142" s="14" t="s">
        <v>133</v>
      </c>
      <c r="AW142" s="14" t="s">
        <v>30</v>
      </c>
      <c r="AX142" s="14" t="s">
        <v>81</v>
      </c>
      <c r="AY142" s="204" t="s">
        <v>125</v>
      </c>
    </row>
    <row r="143" s="2" customFormat="1" ht="24.15" customHeight="1">
      <c r="A143" s="36"/>
      <c r="B143" s="169"/>
      <c r="C143" s="170" t="s">
        <v>174</v>
      </c>
      <c r="D143" s="170" t="s">
        <v>128</v>
      </c>
      <c r="E143" s="171" t="s">
        <v>308</v>
      </c>
      <c r="F143" s="172" t="s">
        <v>309</v>
      </c>
      <c r="G143" s="173" t="s">
        <v>131</v>
      </c>
      <c r="H143" s="174">
        <v>100</v>
      </c>
      <c r="I143" s="175"/>
      <c r="J143" s="176">
        <f>ROUND(I143*H143,2)</f>
        <v>0</v>
      </c>
      <c r="K143" s="172" t="s">
        <v>132</v>
      </c>
      <c r="L143" s="37"/>
      <c r="M143" s="177" t="s">
        <v>1</v>
      </c>
      <c r="N143" s="178" t="s">
        <v>38</v>
      </c>
      <c r="O143" s="75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1" t="s">
        <v>133</v>
      </c>
      <c r="AT143" s="181" t="s">
        <v>128</v>
      </c>
      <c r="AU143" s="181" t="s">
        <v>81</v>
      </c>
      <c r="AY143" s="17" t="s">
        <v>125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7" t="s">
        <v>81</v>
      </c>
      <c r="BK143" s="182">
        <f>ROUND(I143*H143,2)</f>
        <v>0</v>
      </c>
      <c r="BL143" s="17" t="s">
        <v>133</v>
      </c>
      <c r="BM143" s="181" t="s">
        <v>310</v>
      </c>
    </row>
    <row r="144" s="2" customFormat="1">
      <c r="A144" s="36"/>
      <c r="B144" s="37"/>
      <c r="C144" s="36"/>
      <c r="D144" s="183" t="s">
        <v>135</v>
      </c>
      <c r="E144" s="36"/>
      <c r="F144" s="184" t="s">
        <v>311</v>
      </c>
      <c r="G144" s="36"/>
      <c r="H144" s="36"/>
      <c r="I144" s="185"/>
      <c r="J144" s="36"/>
      <c r="K144" s="36"/>
      <c r="L144" s="37"/>
      <c r="M144" s="186"/>
      <c r="N144" s="187"/>
      <c r="O144" s="75"/>
      <c r="P144" s="75"/>
      <c r="Q144" s="75"/>
      <c r="R144" s="75"/>
      <c r="S144" s="75"/>
      <c r="T144" s="7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7" t="s">
        <v>135</v>
      </c>
      <c r="AU144" s="17" t="s">
        <v>81</v>
      </c>
    </row>
    <row r="145" s="2" customFormat="1">
      <c r="A145" s="36"/>
      <c r="B145" s="37"/>
      <c r="C145" s="36"/>
      <c r="D145" s="188" t="s">
        <v>137</v>
      </c>
      <c r="E145" s="36"/>
      <c r="F145" s="189" t="s">
        <v>312</v>
      </c>
      <c r="G145" s="36"/>
      <c r="H145" s="36"/>
      <c r="I145" s="185"/>
      <c r="J145" s="36"/>
      <c r="K145" s="36"/>
      <c r="L145" s="37"/>
      <c r="M145" s="186"/>
      <c r="N145" s="187"/>
      <c r="O145" s="75"/>
      <c r="P145" s="75"/>
      <c r="Q145" s="75"/>
      <c r="R145" s="75"/>
      <c r="S145" s="75"/>
      <c r="T145" s="7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7" t="s">
        <v>137</v>
      </c>
      <c r="AU145" s="17" t="s">
        <v>81</v>
      </c>
    </row>
    <row r="146" s="13" customFormat="1">
      <c r="A146" s="13"/>
      <c r="B146" s="195"/>
      <c r="C146" s="13"/>
      <c r="D146" s="183" t="s">
        <v>187</v>
      </c>
      <c r="E146" s="196" t="s">
        <v>1</v>
      </c>
      <c r="F146" s="197" t="s">
        <v>327</v>
      </c>
      <c r="G146" s="13"/>
      <c r="H146" s="198">
        <v>100</v>
      </c>
      <c r="I146" s="199"/>
      <c r="J146" s="13"/>
      <c r="K146" s="13"/>
      <c r="L146" s="195"/>
      <c r="M146" s="200"/>
      <c r="N146" s="201"/>
      <c r="O146" s="201"/>
      <c r="P146" s="201"/>
      <c r="Q146" s="201"/>
      <c r="R146" s="201"/>
      <c r="S146" s="201"/>
      <c r="T146" s="20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6" t="s">
        <v>187</v>
      </c>
      <c r="AU146" s="196" t="s">
        <v>81</v>
      </c>
      <c r="AV146" s="13" t="s">
        <v>83</v>
      </c>
      <c r="AW146" s="13" t="s">
        <v>30</v>
      </c>
      <c r="AX146" s="13" t="s">
        <v>81</v>
      </c>
      <c r="AY146" s="196" t="s">
        <v>125</v>
      </c>
    </row>
    <row r="147" s="2" customFormat="1" ht="16.5" customHeight="1">
      <c r="A147" s="36"/>
      <c r="B147" s="169"/>
      <c r="C147" s="211" t="s">
        <v>200</v>
      </c>
      <c r="D147" s="211" t="s">
        <v>206</v>
      </c>
      <c r="E147" s="212" t="s">
        <v>240</v>
      </c>
      <c r="F147" s="213" t="s">
        <v>241</v>
      </c>
      <c r="G147" s="214" t="s">
        <v>131</v>
      </c>
      <c r="H147" s="215">
        <v>100</v>
      </c>
      <c r="I147" s="216"/>
      <c r="J147" s="217">
        <f>ROUND(I147*H147,2)</f>
        <v>0</v>
      </c>
      <c r="K147" s="213" t="s">
        <v>1</v>
      </c>
      <c r="L147" s="218"/>
      <c r="M147" s="219" t="s">
        <v>1</v>
      </c>
      <c r="N147" s="220" t="s">
        <v>38</v>
      </c>
      <c r="O147" s="75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1" t="s">
        <v>200</v>
      </c>
      <c r="AT147" s="181" t="s">
        <v>206</v>
      </c>
      <c r="AU147" s="181" t="s">
        <v>81</v>
      </c>
      <c r="AY147" s="17" t="s">
        <v>125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7" t="s">
        <v>81</v>
      </c>
      <c r="BK147" s="182">
        <f>ROUND(I147*H147,2)</f>
        <v>0</v>
      </c>
      <c r="BL147" s="17" t="s">
        <v>133</v>
      </c>
      <c r="BM147" s="181" t="s">
        <v>314</v>
      </c>
    </row>
    <row r="148" s="2" customFormat="1">
      <c r="A148" s="36"/>
      <c r="B148" s="37"/>
      <c r="C148" s="36"/>
      <c r="D148" s="183" t="s">
        <v>135</v>
      </c>
      <c r="E148" s="36"/>
      <c r="F148" s="184" t="s">
        <v>241</v>
      </c>
      <c r="G148" s="36"/>
      <c r="H148" s="36"/>
      <c r="I148" s="185"/>
      <c r="J148" s="36"/>
      <c r="K148" s="36"/>
      <c r="L148" s="37"/>
      <c r="M148" s="186"/>
      <c r="N148" s="187"/>
      <c r="O148" s="75"/>
      <c r="P148" s="75"/>
      <c r="Q148" s="75"/>
      <c r="R148" s="75"/>
      <c r="S148" s="75"/>
      <c r="T148" s="7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7" t="s">
        <v>135</v>
      </c>
      <c r="AU148" s="17" t="s">
        <v>81</v>
      </c>
    </row>
    <row r="149" s="13" customFormat="1">
      <c r="A149" s="13"/>
      <c r="B149" s="195"/>
      <c r="C149" s="13"/>
      <c r="D149" s="183" t="s">
        <v>187</v>
      </c>
      <c r="E149" s="196" t="s">
        <v>1</v>
      </c>
      <c r="F149" s="197" t="s">
        <v>327</v>
      </c>
      <c r="G149" s="13"/>
      <c r="H149" s="198">
        <v>100</v>
      </c>
      <c r="I149" s="199"/>
      <c r="J149" s="13"/>
      <c r="K149" s="13"/>
      <c r="L149" s="195"/>
      <c r="M149" s="200"/>
      <c r="N149" s="201"/>
      <c r="O149" s="201"/>
      <c r="P149" s="201"/>
      <c r="Q149" s="201"/>
      <c r="R149" s="201"/>
      <c r="S149" s="201"/>
      <c r="T149" s="20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6" t="s">
        <v>187</v>
      </c>
      <c r="AU149" s="196" t="s">
        <v>81</v>
      </c>
      <c r="AV149" s="13" t="s">
        <v>83</v>
      </c>
      <c r="AW149" s="13" t="s">
        <v>30</v>
      </c>
      <c r="AX149" s="13" t="s">
        <v>81</v>
      </c>
      <c r="AY149" s="196" t="s">
        <v>125</v>
      </c>
    </row>
    <row r="150" s="2" customFormat="1" ht="16.5" customHeight="1">
      <c r="A150" s="36"/>
      <c r="B150" s="169"/>
      <c r="C150" s="170" t="s">
        <v>126</v>
      </c>
      <c r="D150" s="170" t="s">
        <v>128</v>
      </c>
      <c r="E150" s="171" t="s">
        <v>315</v>
      </c>
      <c r="F150" s="172" t="s">
        <v>316</v>
      </c>
      <c r="G150" s="173" t="s">
        <v>317</v>
      </c>
      <c r="H150" s="174">
        <v>48</v>
      </c>
      <c r="I150" s="175"/>
      <c r="J150" s="176">
        <f>ROUND(I150*H150,2)</f>
        <v>0</v>
      </c>
      <c r="K150" s="172" t="s">
        <v>1</v>
      </c>
      <c r="L150" s="37"/>
      <c r="M150" s="177" t="s">
        <v>1</v>
      </c>
      <c r="N150" s="178" t="s">
        <v>38</v>
      </c>
      <c r="O150" s="75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1" t="s">
        <v>133</v>
      </c>
      <c r="AT150" s="181" t="s">
        <v>128</v>
      </c>
      <c r="AU150" s="181" t="s">
        <v>81</v>
      </c>
      <c r="AY150" s="17" t="s">
        <v>125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7" t="s">
        <v>81</v>
      </c>
      <c r="BK150" s="182">
        <f>ROUND(I150*H150,2)</f>
        <v>0</v>
      </c>
      <c r="BL150" s="17" t="s">
        <v>133</v>
      </c>
      <c r="BM150" s="181" t="s">
        <v>318</v>
      </c>
    </row>
    <row r="151" s="2" customFormat="1">
      <c r="A151" s="36"/>
      <c r="B151" s="37"/>
      <c r="C151" s="36"/>
      <c r="D151" s="183" t="s">
        <v>135</v>
      </c>
      <c r="E151" s="36"/>
      <c r="F151" s="184" t="s">
        <v>316</v>
      </c>
      <c r="G151" s="36"/>
      <c r="H151" s="36"/>
      <c r="I151" s="185"/>
      <c r="J151" s="36"/>
      <c r="K151" s="36"/>
      <c r="L151" s="37"/>
      <c r="M151" s="186"/>
      <c r="N151" s="187"/>
      <c r="O151" s="75"/>
      <c r="P151" s="75"/>
      <c r="Q151" s="75"/>
      <c r="R151" s="75"/>
      <c r="S151" s="75"/>
      <c r="T151" s="7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7" t="s">
        <v>135</v>
      </c>
      <c r="AU151" s="17" t="s">
        <v>81</v>
      </c>
    </row>
    <row r="152" s="2" customFormat="1" ht="37.8" customHeight="1">
      <c r="A152" s="36"/>
      <c r="B152" s="169"/>
      <c r="C152" s="170" t="s">
        <v>204</v>
      </c>
      <c r="D152" s="170" t="s">
        <v>128</v>
      </c>
      <c r="E152" s="171" t="s">
        <v>212</v>
      </c>
      <c r="F152" s="172" t="s">
        <v>213</v>
      </c>
      <c r="G152" s="173" t="s">
        <v>214</v>
      </c>
      <c r="H152" s="174">
        <v>120</v>
      </c>
      <c r="I152" s="175"/>
      <c r="J152" s="176">
        <f>ROUND(I152*H152,2)</f>
        <v>0</v>
      </c>
      <c r="K152" s="172" t="s">
        <v>1</v>
      </c>
      <c r="L152" s="37"/>
      <c r="M152" s="177" t="s">
        <v>1</v>
      </c>
      <c r="N152" s="178" t="s">
        <v>38</v>
      </c>
      <c r="O152" s="75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1" t="s">
        <v>133</v>
      </c>
      <c r="AT152" s="181" t="s">
        <v>128</v>
      </c>
      <c r="AU152" s="181" t="s">
        <v>81</v>
      </c>
      <c r="AY152" s="17" t="s">
        <v>125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7" t="s">
        <v>81</v>
      </c>
      <c r="BK152" s="182">
        <f>ROUND(I152*H152,2)</f>
        <v>0</v>
      </c>
      <c r="BL152" s="17" t="s">
        <v>133</v>
      </c>
      <c r="BM152" s="181" t="s">
        <v>319</v>
      </c>
    </row>
    <row r="153" s="2" customFormat="1">
      <c r="A153" s="36"/>
      <c r="B153" s="37"/>
      <c r="C153" s="36"/>
      <c r="D153" s="183" t="s">
        <v>135</v>
      </c>
      <c r="E153" s="36"/>
      <c r="F153" s="184" t="s">
        <v>213</v>
      </c>
      <c r="G153" s="36"/>
      <c r="H153" s="36"/>
      <c r="I153" s="185"/>
      <c r="J153" s="36"/>
      <c r="K153" s="36"/>
      <c r="L153" s="37"/>
      <c r="M153" s="186"/>
      <c r="N153" s="187"/>
      <c r="O153" s="75"/>
      <c r="P153" s="75"/>
      <c r="Q153" s="75"/>
      <c r="R153" s="75"/>
      <c r="S153" s="75"/>
      <c r="T153" s="7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7" t="s">
        <v>135</v>
      </c>
      <c r="AU153" s="17" t="s">
        <v>81</v>
      </c>
    </row>
    <row r="154" s="13" customFormat="1">
      <c r="A154" s="13"/>
      <c r="B154" s="195"/>
      <c r="C154" s="13"/>
      <c r="D154" s="183" t="s">
        <v>187</v>
      </c>
      <c r="E154" s="196" t="s">
        <v>1</v>
      </c>
      <c r="F154" s="197" t="s">
        <v>320</v>
      </c>
      <c r="G154" s="13"/>
      <c r="H154" s="198">
        <v>120</v>
      </c>
      <c r="I154" s="199"/>
      <c r="J154" s="13"/>
      <c r="K154" s="13"/>
      <c r="L154" s="195"/>
      <c r="M154" s="200"/>
      <c r="N154" s="201"/>
      <c r="O154" s="201"/>
      <c r="P154" s="201"/>
      <c r="Q154" s="201"/>
      <c r="R154" s="201"/>
      <c r="S154" s="201"/>
      <c r="T154" s="20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6" t="s">
        <v>187</v>
      </c>
      <c r="AU154" s="196" t="s">
        <v>81</v>
      </c>
      <c r="AV154" s="13" t="s">
        <v>83</v>
      </c>
      <c r="AW154" s="13" t="s">
        <v>30</v>
      </c>
      <c r="AX154" s="13" t="s">
        <v>73</v>
      </c>
      <c r="AY154" s="196" t="s">
        <v>125</v>
      </c>
    </row>
    <row r="155" s="14" customFormat="1">
      <c r="A155" s="14"/>
      <c r="B155" s="203"/>
      <c r="C155" s="14"/>
      <c r="D155" s="183" t="s">
        <v>187</v>
      </c>
      <c r="E155" s="204" t="s">
        <v>1</v>
      </c>
      <c r="F155" s="205" t="s">
        <v>189</v>
      </c>
      <c r="G155" s="14"/>
      <c r="H155" s="206">
        <v>120</v>
      </c>
      <c r="I155" s="207"/>
      <c r="J155" s="14"/>
      <c r="K155" s="14"/>
      <c r="L155" s="203"/>
      <c r="M155" s="208"/>
      <c r="N155" s="209"/>
      <c r="O155" s="209"/>
      <c r="P155" s="209"/>
      <c r="Q155" s="209"/>
      <c r="R155" s="209"/>
      <c r="S155" s="209"/>
      <c r="T155" s="21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4" t="s">
        <v>187</v>
      </c>
      <c r="AU155" s="204" t="s">
        <v>81</v>
      </c>
      <c r="AV155" s="14" t="s">
        <v>133</v>
      </c>
      <c r="AW155" s="14" t="s">
        <v>30</v>
      </c>
      <c r="AX155" s="14" t="s">
        <v>81</v>
      </c>
      <c r="AY155" s="204" t="s">
        <v>125</v>
      </c>
    </row>
    <row r="156" s="2" customFormat="1" ht="24.15" customHeight="1">
      <c r="A156" s="36"/>
      <c r="B156" s="169"/>
      <c r="C156" s="170" t="s">
        <v>230</v>
      </c>
      <c r="D156" s="170" t="s">
        <v>128</v>
      </c>
      <c r="E156" s="171" t="s">
        <v>270</v>
      </c>
      <c r="F156" s="172" t="s">
        <v>271</v>
      </c>
      <c r="G156" s="173" t="s">
        <v>272</v>
      </c>
      <c r="H156" s="174">
        <v>1.296</v>
      </c>
      <c r="I156" s="175"/>
      <c r="J156" s="176">
        <f>ROUND(I156*H156,2)</f>
        <v>0</v>
      </c>
      <c r="K156" s="172" t="s">
        <v>1</v>
      </c>
      <c r="L156" s="37"/>
      <c r="M156" s="177" t="s">
        <v>1</v>
      </c>
      <c r="N156" s="178" t="s">
        <v>38</v>
      </c>
      <c r="O156" s="75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1" t="s">
        <v>133</v>
      </c>
      <c r="AT156" s="181" t="s">
        <v>128</v>
      </c>
      <c r="AU156" s="181" t="s">
        <v>81</v>
      </c>
      <c r="AY156" s="17" t="s">
        <v>125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7" t="s">
        <v>81</v>
      </c>
      <c r="BK156" s="182">
        <f>ROUND(I156*H156,2)</f>
        <v>0</v>
      </c>
      <c r="BL156" s="17" t="s">
        <v>133</v>
      </c>
      <c r="BM156" s="181" t="s">
        <v>321</v>
      </c>
    </row>
    <row r="157" s="2" customFormat="1">
      <c r="A157" s="36"/>
      <c r="B157" s="37"/>
      <c r="C157" s="36"/>
      <c r="D157" s="183" t="s">
        <v>135</v>
      </c>
      <c r="E157" s="36"/>
      <c r="F157" s="184" t="s">
        <v>271</v>
      </c>
      <c r="G157" s="36"/>
      <c r="H157" s="36"/>
      <c r="I157" s="185"/>
      <c r="J157" s="36"/>
      <c r="K157" s="36"/>
      <c r="L157" s="37"/>
      <c r="M157" s="191"/>
      <c r="N157" s="192"/>
      <c r="O157" s="193"/>
      <c r="P157" s="193"/>
      <c r="Q157" s="193"/>
      <c r="R157" s="193"/>
      <c r="S157" s="193"/>
      <c r="T157" s="194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7" t="s">
        <v>135</v>
      </c>
      <c r="AU157" s="17" t="s">
        <v>81</v>
      </c>
    </row>
    <row r="158" s="2" customFormat="1" ht="6.96" customHeight="1">
      <c r="A158" s="36"/>
      <c r="B158" s="58"/>
      <c r="C158" s="59"/>
      <c r="D158" s="59"/>
      <c r="E158" s="59"/>
      <c r="F158" s="59"/>
      <c r="G158" s="59"/>
      <c r="H158" s="59"/>
      <c r="I158" s="59"/>
      <c r="J158" s="59"/>
      <c r="K158" s="59"/>
      <c r="L158" s="37"/>
      <c r="M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</row>
  </sheetData>
  <autoFilter ref="C116:K15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hyperlinks>
    <hyperlink ref="F121" r:id="rId1" display="https://podminky.urs.cz/item/CS_URS_2022_01/184851263"/>
    <hyperlink ref="F125" r:id="rId2" display="https://podminky.urs.cz/item/CS_URS_2022_01/185804312"/>
    <hyperlink ref="F129" r:id="rId3" display="https://podminky.urs.cz/item/CS_URS_2022_01/185851121"/>
    <hyperlink ref="F133" r:id="rId4" display="https://podminky.urs.cz/item/CS_URS_2022_01/185851129"/>
    <hyperlink ref="F137" r:id="rId5" display="https://podminky.urs.cz/item/CS_URS_2022_01/184102113"/>
    <hyperlink ref="F145" r:id="rId6" display="https://podminky.urs.cz/item/CS_URS_2022_01/18480322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96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Býkev větrloam LBK 110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97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328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4. 3. 2022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30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30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30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33</v>
      </c>
      <c r="E30" s="36"/>
      <c r="F30" s="36"/>
      <c r="G30" s="36"/>
      <c r="H30" s="36"/>
      <c r="I30" s="36"/>
      <c r="J30" s="94">
        <f>ROUND(J117,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41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37</v>
      </c>
      <c r="E33" s="30" t="s">
        <v>38</v>
      </c>
      <c r="F33" s="125">
        <f>ROUND((SUM(BE117:BE130)),  2)</f>
        <v>0</v>
      </c>
      <c r="G33" s="36"/>
      <c r="H33" s="36"/>
      <c r="I33" s="126">
        <v>0.20999999999999999</v>
      </c>
      <c r="J33" s="125">
        <f>ROUND(((SUM(BE117:BE130))*I33),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25">
        <f>ROUND((SUM(BF117:BF130)),  2)</f>
        <v>0</v>
      </c>
      <c r="G34" s="36"/>
      <c r="H34" s="36"/>
      <c r="I34" s="126">
        <v>0.14999999999999999</v>
      </c>
      <c r="J34" s="125">
        <f>ROUND(((SUM(BF117:BF130))*I34),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25">
        <f>ROUND((SUM(BG117:BG130)),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25">
        <f>ROUND((SUM(BH117:BH130)),  2)</f>
        <v>0</v>
      </c>
      <c r="G36" s="36"/>
      <c r="H36" s="36"/>
      <c r="I36" s="126">
        <v>0.14999999999999999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25">
        <f>ROUND((SUM(BI117:BI130)),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43</v>
      </c>
      <c r="E39" s="79"/>
      <c r="F39" s="79"/>
      <c r="G39" s="129" t="s">
        <v>44</v>
      </c>
      <c r="H39" s="130" t="s">
        <v>45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33" t="s">
        <v>49</v>
      </c>
      <c r="G61" s="56" t="s">
        <v>48</v>
      </c>
      <c r="H61" s="39"/>
      <c r="I61" s="39"/>
      <c r="J61" s="13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33" t="s">
        <v>49</v>
      </c>
      <c r="G76" s="56" t="s">
        <v>48</v>
      </c>
      <c r="H76" s="39"/>
      <c r="I76" s="39"/>
      <c r="J76" s="13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Býkev větrloam LBK 110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4630-4 - 3 rok NÚ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4. 3. 2022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30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30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100</v>
      </c>
      <c r="D94" s="127"/>
      <c r="E94" s="127"/>
      <c r="F94" s="127"/>
      <c r="G94" s="127"/>
      <c r="H94" s="127"/>
      <c r="I94" s="127"/>
      <c r="J94" s="136" t="s">
        <v>101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102</v>
      </c>
      <c r="D96" s="36"/>
      <c r="E96" s="36"/>
      <c r="F96" s="36"/>
      <c r="G96" s="36"/>
      <c r="H96" s="36"/>
      <c r="I96" s="36"/>
      <c r="J96" s="94">
        <f>J117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103</v>
      </c>
    </row>
    <row r="97" s="9" customFormat="1" ht="24.96" customHeight="1">
      <c r="A97" s="9"/>
      <c r="B97" s="138"/>
      <c r="C97" s="9"/>
      <c r="D97" s="139" t="s">
        <v>329</v>
      </c>
      <c r="E97" s="140"/>
      <c r="F97" s="140"/>
      <c r="G97" s="140"/>
      <c r="H97" s="140"/>
      <c r="I97" s="140"/>
      <c r="J97" s="141">
        <f>J118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110</v>
      </c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6"/>
      <c r="D107" s="36"/>
      <c r="E107" s="119" t="str">
        <f>E7</f>
        <v>Býkev větrloam LBK 110</v>
      </c>
      <c r="F107" s="30"/>
      <c r="G107" s="30"/>
      <c r="H107" s="30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97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6"/>
      <c r="D109" s="36"/>
      <c r="E109" s="65" t="str">
        <f>E9</f>
        <v>4630-4 - 3 rok NÚ</v>
      </c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6"/>
      <c r="E111" s="36"/>
      <c r="F111" s="25" t="str">
        <f>F12</f>
        <v xml:space="preserve"> </v>
      </c>
      <c r="G111" s="36"/>
      <c r="H111" s="36"/>
      <c r="I111" s="30" t="s">
        <v>22</v>
      </c>
      <c r="J111" s="67" t="str">
        <f>IF(J12="","",J12)</f>
        <v>4. 3. 2022</v>
      </c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6"/>
      <c r="E113" s="36"/>
      <c r="F113" s="25" t="str">
        <f>E15</f>
        <v xml:space="preserve"> </v>
      </c>
      <c r="G113" s="36"/>
      <c r="H113" s="36"/>
      <c r="I113" s="30" t="s">
        <v>29</v>
      </c>
      <c r="J113" s="34" t="str">
        <f>E21</f>
        <v xml:space="preserve"> </v>
      </c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27</v>
      </c>
      <c r="D114" s="36"/>
      <c r="E114" s="36"/>
      <c r="F114" s="25" t="str">
        <f>IF(E18="","",E18)</f>
        <v>Vyplň údaj</v>
      </c>
      <c r="G114" s="36"/>
      <c r="H114" s="36"/>
      <c r="I114" s="30" t="s">
        <v>31</v>
      </c>
      <c r="J114" s="34" t="str">
        <f>E24</f>
        <v xml:space="preserve"> </v>
      </c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1" customFormat="1" ht="29.28" customHeight="1">
      <c r="A116" s="146"/>
      <c r="B116" s="147"/>
      <c r="C116" s="148" t="s">
        <v>111</v>
      </c>
      <c r="D116" s="149" t="s">
        <v>58</v>
      </c>
      <c r="E116" s="149" t="s">
        <v>54</v>
      </c>
      <c r="F116" s="149" t="s">
        <v>55</v>
      </c>
      <c r="G116" s="149" t="s">
        <v>112</v>
      </c>
      <c r="H116" s="149" t="s">
        <v>113</v>
      </c>
      <c r="I116" s="149" t="s">
        <v>114</v>
      </c>
      <c r="J116" s="149" t="s">
        <v>101</v>
      </c>
      <c r="K116" s="150" t="s">
        <v>115</v>
      </c>
      <c r="L116" s="151"/>
      <c r="M116" s="84" t="s">
        <v>1</v>
      </c>
      <c r="N116" s="85" t="s">
        <v>37</v>
      </c>
      <c r="O116" s="85" t="s">
        <v>116</v>
      </c>
      <c r="P116" s="85" t="s">
        <v>117</v>
      </c>
      <c r="Q116" s="85" t="s">
        <v>118</v>
      </c>
      <c r="R116" s="85" t="s">
        <v>119</v>
      </c>
      <c r="S116" s="85" t="s">
        <v>120</v>
      </c>
      <c r="T116" s="86" t="s">
        <v>121</v>
      </c>
      <c r="U116" s="146"/>
      <c r="V116" s="146"/>
      <c r="W116" s="146"/>
      <c r="X116" s="146"/>
      <c r="Y116" s="146"/>
      <c r="Z116" s="146"/>
      <c r="AA116" s="146"/>
      <c r="AB116" s="146"/>
      <c r="AC116" s="146"/>
      <c r="AD116" s="146"/>
      <c r="AE116" s="146"/>
    </row>
    <row r="117" s="2" customFormat="1" ht="22.8" customHeight="1">
      <c r="A117" s="36"/>
      <c r="B117" s="37"/>
      <c r="C117" s="91" t="s">
        <v>122</v>
      </c>
      <c r="D117" s="36"/>
      <c r="E117" s="36"/>
      <c r="F117" s="36"/>
      <c r="G117" s="36"/>
      <c r="H117" s="36"/>
      <c r="I117" s="36"/>
      <c r="J117" s="152">
        <f>BK117</f>
        <v>0</v>
      </c>
      <c r="K117" s="36"/>
      <c r="L117" s="37"/>
      <c r="M117" s="87"/>
      <c r="N117" s="71"/>
      <c r="O117" s="88"/>
      <c r="P117" s="153">
        <f>P118</f>
        <v>0</v>
      </c>
      <c r="Q117" s="88"/>
      <c r="R117" s="153">
        <f>R118</f>
        <v>0</v>
      </c>
      <c r="S117" s="88"/>
      <c r="T117" s="154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7" t="s">
        <v>72</v>
      </c>
      <c r="AU117" s="17" t="s">
        <v>103</v>
      </c>
      <c r="BK117" s="155">
        <f>BK118</f>
        <v>0</v>
      </c>
    </row>
    <row r="118" s="12" customFormat="1" ht="25.92" customHeight="1">
      <c r="A118" s="12"/>
      <c r="B118" s="156"/>
      <c r="C118" s="12"/>
      <c r="D118" s="157" t="s">
        <v>72</v>
      </c>
      <c r="E118" s="158" t="s">
        <v>181</v>
      </c>
      <c r="F118" s="158" t="s">
        <v>330</v>
      </c>
      <c r="G118" s="12"/>
      <c r="H118" s="12"/>
      <c r="I118" s="159"/>
      <c r="J118" s="160">
        <f>BK118</f>
        <v>0</v>
      </c>
      <c r="K118" s="12"/>
      <c r="L118" s="156"/>
      <c r="M118" s="161"/>
      <c r="N118" s="162"/>
      <c r="O118" s="162"/>
      <c r="P118" s="163">
        <f>SUM(P119:P130)</f>
        <v>0</v>
      </c>
      <c r="Q118" s="162"/>
      <c r="R118" s="163">
        <f>SUM(R119:R130)</f>
        <v>0</v>
      </c>
      <c r="S118" s="162"/>
      <c r="T118" s="164">
        <f>SUM(T119:T130)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7" t="s">
        <v>81</v>
      </c>
      <c r="AT118" s="165" t="s">
        <v>72</v>
      </c>
      <c r="AU118" s="165" t="s">
        <v>73</v>
      </c>
      <c r="AY118" s="157" t="s">
        <v>125</v>
      </c>
      <c r="BK118" s="166">
        <f>SUM(BK119:BK130)</f>
        <v>0</v>
      </c>
    </row>
    <row r="119" s="2" customFormat="1" ht="24.15" customHeight="1">
      <c r="A119" s="36"/>
      <c r="B119" s="169"/>
      <c r="C119" s="170" t="s">
        <v>81</v>
      </c>
      <c r="D119" s="170" t="s">
        <v>128</v>
      </c>
      <c r="E119" s="171" t="s">
        <v>278</v>
      </c>
      <c r="F119" s="172" t="s">
        <v>279</v>
      </c>
      <c r="G119" s="173" t="s">
        <v>185</v>
      </c>
      <c r="H119" s="174">
        <v>3.411</v>
      </c>
      <c r="I119" s="175"/>
      <c r="J119" s="176">
        <f>ROUND(I119*H119,2)</f>
        <v>0</v>
      </c>
      <c r="K119" s="172" t="s">
        <v>132</v>
      </c>
      <c r="L119" s="37"/>
      <c r="M119" s="177" t="s">
        <v>1</v>
      </c>
      <c r="N119" s="178" t="s">
        <v>38</v>
      </c>
      <c r="O119" s="75"/>
      <c r="P119" s="179">
        <f>O119*H119</f>
        <v>0</v>
      </c>
      <c r="Q119" s="179">
        <v>0</v>
      </c>
      <c r="R119" s="179">
        <f>Q119*H119</f>
        <v>0</v>
      </c>
      <c r="S119" s="179">
        <v>0</v>
      </c>
      <c r="T119" s="18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1" t="s">
        <v>133</v>
      </c>
      <c r="AT119" s="181" t="s">
        <v>128</v>
      </c>
      <c r="AU119" s="181" t="s">
        <v>81</v>
      </c>
      <c r="AY119" s="17" t="s">
        <v>125</v>
      </c>
      <c r="BE119" s="182">
        <f>IF(N119="základní",J119,0)</f>
        <v>0</v>
      </c>
      <c r="BF119" s="182">
        <f>IF(N119="snížená",J119,0)</f>
        <v>0</v>
      </c>
      <c r="BG119" s="182">
        <f>IF(N119="zákl. přenesená",J119,0)</f>
        <v>0</v>
      </c>
      <c r="BH119" s="182">
        <f>IF(N119="sníž. přenesená",J119,0)</f>
        <v>0</v>
      </c>
      <c r="BI119" s="182">
        <f>IF(N119="nulová",J119,0)</f>
        <v>0</v>
      </c>
      <c r="BJ119" s="17" t="s">
        <v>81</v>
      </c>
      <c r="BK119" s="182">
        <f>ROUND(I119*H119,2)</f>
        <v>0</v>
      </c>
      <c r="BL119" s="17" t="s">
        <v>133</v>
      </c>
      <c r="BM119" s="181" t="s">
        <v>280</v>
      </c>
    </row>
    <row r="120" s="2" customFormat="1">
      <c r="A120" s="36"/>
      <c r="B120" s="37"/>
      <c r="C120" s="36"/>
      <c r="D120" s="183" t="s">
        <v>135</v>
      </c>
      <c r="E120" s="36"/>
      <c r="F120" s="184" t="s">
        <v>281</v>
      </c>
      <c r="G120" s="36"/>
      <c r="H120" s="36"/>
      <c r="I120" s="185"/>
      <c r="J120" s="36"/>
      <c r="K120" s="36"/>
      <c r="L120" s="37"/>
      <c r="M120" s="186"/>
      <c r="N120" s="187"/>
      <c r="O120" s="75"/>
      <c r="P120" s="75"/>
      <c r="Q120" s="75"/>
      <c r="R120" s="75"/>
      <c r="S120" s="75"/>
      <c r="T120" s="7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7" t="s">
        <v>135</v>
      </c>
      <c r="AU120" s="17" t="s">
        <v>81</v>
      </c>
    </row>
    <row r="121" s="2" customFormat="1">
      <c r="A121" s="36"/>
      <c r="B121" s="37"/>
      <c r="C121" s="36"/>
      <c r="D121" s="188" t="s">
        <v>137</v>
      </c>
      <c r="E121" s="36"/>
      <c r="F121" s="189" t="s">
        <v>282</v>
      </c>
      <c r="G121" s="36"/>
      <c r="H121" s="36"/>
      <c r="I121" s="185"/>
      <c r="J121" s="36"/>
      <c r="K121" s="36"/>
      <c r="L121" s="37"/>
      <c r="M121" s="186"/>
      <c r="N121" s="187"/>
      <c r="O121" s="75"/>
      <c r="P121" s="75"/>
      <c r="Q121" s="75"/>
      <c r="R121" s="75"/>
      <c r="S121" s="75"/>
      <c r="T121" s="7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137</v>
      </c>
      <c r="AU121" s="17" t="s">
        <v>81</v>
      </c>
    </row>
    <row r="122" s="13" customFormat="1">
      <c r="A122" s="13"/>
      <c r="B122" s="195"/>
      <c r="C122" s="13"/>
      <c r="D122" s="183" t="s">
        <v>187</v>
      </c>
      <c r="E122" s="196" t="s">
        <v>1</v>
      </c>
      <c r="F122" s="197" t="s">
        <v>283</v>
      </c>
      <c r="G122" s="13"/>
      <c r="H122" s="198">
        <v>3.411</v>
      </c>
      <c r="I122" s="199"/>
      <c r="J122" s="13"/>
      <c r="K122" s="13"/>
      <c r="L122" s="195"/>
      <c r="M122" s="200"/>
      <c r="N122" s="201"/>
      <c r="O122" s="201"/>
      <c r="P122" s="201"/>
      <c r="Q122" s="201"/>
      <c r="R122" s="201"/>
      <c r="S122" s="201"/>
      <c r="T122" s="20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96" t="s">
        <v>187</v>
      </c>
      <c r="AU122" s="196" t="s">
        <v>81</v>
      </c>
      <c r="AV122" s="13" t="s">
        <v>83</v>
      </c>
      <c r="AW122" s="13" t="s">
        <v>30</v>
      </c>
      <c r="AX122" s="13" t="s">
        <v>81</v>
      </c>
      <c r="AY122" s="196" t="s">
        <v>125</v>
      </c>
    </row>
    <row r="123" s="2" customFormat="1" ht="16.5" customHeight="1">
      <c r="A123" s="36"/>
      <c r="B123" s="169"/>
      <c r="C123" s="170" t="s">
        <v>83</v>
      </c>
      <c r="D123" s="170" t="s">
        <v>128</v>
      </c>
      <c r="E123" s="171" t="s">
        <v>315</v>
      </c>
      <c r="F123" s="172" t="s">
        <v>316</v>
      </c>
      <c r="G123" s="173" t="s">
        <v>317</v>
      </c>
      <c r="H123" s="174">
        <v>48</v>
      </c>
      <c r="I123" s="175"/>
      <c r="J123" s="176">
        <f>ROUND(I123*H123,2)</f>
        <v>0</v>
      </c>
      <c r="K123" s="172" t="s">
        <v>1</v>
      </c>
      <c r="L123" s="37"/>
      <c r="M123" s="177" t="s">
        <v>1</v>
      </c>
      <c r="N123" s="178" t="s">
        <v>38</v>
      </c>
      <c r="O123" s="75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1" t="s">
        <v>133</v>
      </c>
      <c r="AT123" s="181" t="s">
        <v>128</v>
      </c>
      <c r="AU123" s="181" t="s">
        <v>81</v>
      </c>
      <c r="AY123" s="17" t="s">
        <v>125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7" t="s">
        <v>81</v>
      </c>
      <c r="BK123" s="182">
        <f>ROUND(I123*H123,2)</f>
        <v>0</v>
      </c>
      <c r="BL123" s="17" t="s">
        <v>133</v>
      </c>
      <c r="BM123" s="181" t="s">
        <v>318</v>
      </c>
    </row>
    <row r="124" s="2" customFormat="1">
      <c r="A124" s="36"/>
      <c r="B124" s="37"/>
      <c r="C124" s="36"/>
      <c r="D124" s="183" t="s">
        <v>135</v>
      </c>
      <c r="E124" s="36"/>
      <c r="F124" s="184" t="s">
        <v>316</v>
      </c>
      <c r="G124" s="36"/>
      <c r="H124" s="36"/>
      <c r="I124" s="185"/>
      <c r="J124" s="36"/>
      <c r="K124" s="36"/>
      <c r="L124" s="37"/>
      <c r="M124" s="186"/>
      <c r="N124" s="187"/>
      <c r="O124" s="75"/>
      <c r="P124" s="75"/>
      <c r="Q124" s="75"/>
      <c r="R124" s="75"/>
      <c r="S124" s="75"/>
      <c r="T124" s="7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7" t="s">
        <v>135</v>
      </c>
      <c r="AU124" s="17" t="s">
        <v>81</v>
      </c>
    </row>
    <row r="125" s="2" customFormat="1" ht="37.8" customHeight="1">
      <c r="A125" s="36"/>
      <c r="B125" s="169"/>
      <c r="C125" s="170" t="s">
        <v>150</v>
      </c>
      <c r="D125" s="170" t="s">
        <v>128</v>
      </c>
      <c r="E125" s="171" t="s">
        <v>212</v>
      </c>
      <c r="F125" s="172" t="s">
        <v>213</v>
      </c>
      <c r="G125" s="173" t="s">
        <v>214</v>
      </c>
      <c r="H125" s="174">
        <v>120</v>
      </c>
      <c r="I125" s="175"/>
      <c r="J125" s="176">
        <f>ROUND(I125*H125,2)</f>
        <v>0</v>
      </c>
      <c r="K125" s="172" t="s">
        <v>1</v>
      </c>
      <c r="L125" s="37"/>
      <c r="M125" s="177" t="s">
        <v>1</v>
      </c>
      <c r="N125" s="178" t="s">
        <v>38</v>
      </c>
      <c r="O125" s="75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1" t="s">
        <v>133</v>
      </c>
      <c r="AT125" s="181" t="s">
        <v>128</v>
      </c>
      <c r="AU125" s="181" t="s">
        <v>81</v>
      </c>
      <c r="AY125" s="17" t="s">
        <v>125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7" t="s">
        <v>81</v>
      </c>
      <c r="BK125" s="182">
        <f>ROUND(I125*H125,2)</f>
        <v>0</v>
      </c>
      <c r="BL125" s="17" t="s">
        <v>133</v>
      </c>
      <c r="BM125" s="181" t="s">
        <v>319</v>
      </c>
    </row>
    <row r="126" s="2" customFormat="1">
      <c r="A126" s="36"/>
      <c r="B126" s="37"/>
      <c r="C126" s="36"/>
      <c r="D126" s="183" t="s">
        <v>135</v>
      </c>
      <c r="E126" s="36"/>
      <c r="F126" s="184" t="s">
        <v>213</v>
      </c>
      <c r="G126" s="36"/>
      <c r="H126" s="36"/>
      <c r="I126" s="185"/>
      <c r="J126" s="36"/>
      <c r="K126" s="36"/>
      <c r="L126" s="37"/>
      <c r="M126" s="186"/>
      <c r="N126" s="187"/>
      <c r="O126" s="75"/>
      <c r="P126" s="75"/>
      <c r="Q126" s="75"/>
      <c r="R126" s="75"/>
      <c r="S126" s="75"/>
      <c r="T126" s="7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7" t="s">
        <v>135</v>
      </c>
      <c r="AU126" s="17" t="s">
        <v>81</v>
      </c>
    </row>
    <row r="127" s="13" customFormat="1">
      <c r="A127" s="13"/>
      <c r="B127" s="195"/>
      <c r="C127" s="13"/>
      <c r="D127" s="183" t="s">
        <v>187</v>
      </c>
      <c r="E127" s="196" t="s">
        <v>1</v>
      </c>
      <c r="F127" s="197" t="s">
        <v>320</v>
      </c>
      <c r="G127" s="13"/>
      <c r="H127" s="198">
        <v>120</v>
      </c>
      <c r="I127" s="199"/>
      <c r="J127" s="13"/>
      <c r="K127" s="13"/>
      <c r="L127" s="195"/>
      <c r="M127" s="200"/>
      <c r="N127" s="201"/>
      <c r="O127" s="201"/>
      <c r="P127" s="201"/>
      <c r="Q127" s="201"/>
      <c r="R127" s="201"/>
      <c r="S127" s="201"/>
      <c r="T127" s="20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6" t="s">
        <v>187</v>
      </c>
      <c r="AU127" s="196" t="s">
        <v>81</v>
      </c>
      <c r="AV127" s="13" t="s">
        <v>83</v>
      </c>
      <c r="AW127" s="13" t="s">
        <v>30</v>
      </c>
      <c r="AX127" s="13" t="s">
        <v>73</v>
      </c>
      <c r="AY127" s="196" t="s">
        <v>125</v>
      </c>
    </row>
    <row r="128" s="14" customFormat="1">
      <c r="A128" s="14"/>
      <c r="B128" s="203"/>
      <c r="C128" s="14"/>
      <c r="D128" s="183" t="s">
        <v>187</v>
      </c>
      <c r="E128" s="204" t="s">
        <v>1</v>
      </c>
      <c r="F128" s="205" t="s">
        <v>189</v>
      </c>
      <c r="G128" s="14"/>
      <c r="H128" s="206">
        <v>120</v>
      </c>
      <c r="I128" s="207"/>
      <c r="J128" s="14"/>
      <c r="K128" s="14"/>
      <c r="L128" s="203"/>
      <c r="M128" s="208"/>
      <c r="N128" s="209"/>
      <c r="O128" s="209"/>
      <c r="P128" s="209"/>
      <c r="Q128" s="209"/>
      <c r="R128" s="209"/>
      <c r="S128" s="209"/>
      <c r="T128" s="21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04" t="s">
        <v>187</v>
      </c>
      <c r="AU128" s="204" t="s">
        <v>81</v>
      </c>
      <c r="AV128" s="14" t="s">
        <v>133</v>
      </c>
      <c r="AW128" s="14" t="s">
        <v>30</v>
      </c>
      <c r="AX128" s="14" t="s">
        <v>81</v>
      </c>
      <c r="AY128" s="204" t="s">
        <v>125</v>
      </c>
    </row>
    <row r="129" s="2" customFormat="1" ht="24.15" customHeight="1">
      <c r="A129" s="36"/>
      <c r="B129" s="169"/>
      <c r="C129" s="170" t="s">
        <v>133</v>
      </c>
      <c r="D129" s="170" t="s">
        <v>128</v>
      </c>
      <c r="E129" s="171" t="s">
        <v>270</v>
      </c>
      <c r="F129" s="172" t="s">
        <v>271</v>
      </c>
      <c r="G129" s="173" t="s">
        <v>272</v>
      </c>
      <c r="H129" s="174">
        <v>0.81799999999999995</v>
      </c>
      <c r="I129" s="175"/>
      <c r="J129" s="176">
        <f>ROUND(I129*H129,2)</f>
        <v>0</v>
      </c>
      <c r="K129" s="172" t="s">
        <v>1</v>
      </c>
      <c r="L129" s="37"/>
      <c r="M129" s="177" t="s">
        <v>1</v>
      </c>
      <c r="N129" s="178" t="s">
        <v>38</v>
      </c>
      <c r="O129" s="75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1" t="s">
        <v>133</v>
      </c>
      <c r="AT129" s="181" t="s">
        <v>128</v>
      </c>
      <c r="AU129" s="181" t="s">
        <v>81</v>
      </c>
      <c r="AY129" s="17" t="s">
        <v>125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7" t="s">
        <v>81</v>
      </c>
      <c r="BK129" s="182">
        <f>ROUND(I129*H129,2)</f>
        <v>0</v>
      </c>
      <c r="BL129" s="17" t="s">
        <v>133</v>
      </c>
      <c r="BM129" s="181" t="s">
        <v>321</v>
      </c>
    </row>
    <row r="130" s="2" customFormat="1">
      <c r="A130" s="36"/>
      <c r="B130" s="37"/>
      <c r="C130" s="36"/>
      <c r="D130" s="183" t="s">
        <v>135</v>
      </c>
      <c r="E130" s="36"/>
      <c r="F130" s="184" t="s">
        <v>271</v>
      </c>
      <c r="G130" s="36"/>
      <c r="H130" s="36"/>
      <c r="I130" s="185"/>
      <c r="J130" s="36"/>
      <c r="K130" s="36"/>
      <c r="L130" s="37"/>
      <c r="M130" s="191"/>
      <c r="N130" s="192"/>
      <c r="O130" s="193"/>
      <c r="P130" s="193"/>
      <c r="Q130" s="193"/>
      <c r="R130" s="193"/>
      <c r="S130" s="193"/>
      <c r="T130" s="194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135</v>
      </c>
      <c r="AU130" s="17" t="s">
        <v>81</v>
      </c>
    </row>
    <row r="131" s="2" customFormat="1" ht="6.96" customHeight="1">
      <c r="A131" s="36"/>
      <c r="B131" s="58"/>
      <c r="C131" s="59"/>
      <c r="D131" s="59"/>
      <c r="E131" s="59"/>
      <c r="F131" s="59"/>
      <c r="G131" s="59"/>
      <c r="H131" s="59"/>
      <c r="I131" s="59"/>
      <c r="J131" s="59"/>
      <c r="K131" s="59"/>
      <c r="L131" s="37"/>
      <c r="M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</sheetData>
  <autoFilter ref="C116:K13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hyperlinks>
    <hyperlink ref="F121" r:id="rId1" display="https://podminky.urs.cz/item/CS_URS_2022_01/18485126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Ibl</dc:creator>
  <cp:lastModifiedBy>Pavel Ibl</cp:lastModifiedBy>
  <dcterms:created xsi:type="dcterms:W3CDTF">2022-03-25T14:06:22Z</dcterms:created>
  <dcterms:modified xsi:type="dcterms:W3CDTF">2022-03-25T14:06:25Z</dcterms:modified>
</cp:coreProperties>
</file>